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hantalMu\Documents\MYPE 2020\"/>
    </mc:Choice>
  </mc:AlternateContent>
  <bookViews>
    <workbookView xWindow="240" yWindow="156" windowWidth="20136" windowHeight="7248" firstSheet="9" activeTab="10"/>
  </bookViews>
  <sheets>
    <sheet name="MYPE by pop grp and sex" sheetId="1" r:id="rId1"/>
    <sheet name="Assumption of LE withoutHIV&amp;TFR" sheetId="15" r:id="rId2"/>
    <sheet name="MYPE by province" sheetId="14" r:id="rId3"/>
    <sheet name="International Net migration" sheetId="4" r:id="rId4"/>
    <sheet name="Mortality Indicators over time" sheetId="6" r:id="rId5"/>
    <sheet name="Births and deaths over time" sheetId="5" r:id="rId6"/>
    <sheet name="HIV Estimates over time" sheetId="9" r:id="rId7"/>
    <sheet name="Rate of Growth by age grp" sheetId="10" r:id="rId8"/>
    <sheet name="MYPE by pop grp age and sex" sheetId="11" r:id="rId9"/>
    <sheet name="inter provincial migration" sheetId="20" r:id="rId10"/>
    <sheet name="% distribution of prov overtime" sheetId="22" r:id="rId11"/>
    <sheet name="Povincial est by age and sex" sheetId="13" r:id="rId12"/>
    <sheet name="TFR by Province" sheetId="19" r:id="rId13"/>
    <sheet name="LE by gender and prov" sheetId="21" r:id="rId14"/>
    <sheet name="%children over time within prov" sheetId="26" r:id="rId15"/>
    <sheet name="%elderly overtime within prov" sheetId="27" r:id="rId16"/>
    <sheet name="Sheet1" sheetId="28" r:id="rId17"/>
  </sheets>
  <definedNames>
    <definedName name="_Toc424070724" localSheetId="7">'Rate of Growth by age grp'!#REF!</definedName>
  </definedNames>
  <calcPr calcId="162913"/>
</workbook>
</file>

<file path=xl/calcChain.xml><?xml version="1.0" encoding="utf-8"?>
<calcChain xmlns="http://schemas.openxmlformats.org/spreadsheetml/2006/main">
  <c r="Y22" i="13" l="1"/>
  <c r="V22" i="13"/>
  <c r="S22" i="13"/>
  <c r="P22" i="13"/>
  <c r="M22" i="13"/>
  <c r="J22" i="13"/>
  <c r="G22" i="13"/>
  <c r="D22" i="13"/>
  <c r="G21" i="13"/>
  <c r="J21" i="13"/>
  <c r="M21" i="13"/>
  <c r="P21" i="13"/>
  <c r="S21" i="13"/>
  <c r="V21" i="13"/>
  <c r="Y21" i="13"/>
  <c r="AB21" i="13"/>
  <c r="D21" i="13"/>
  <c r="B11" i="1" l="1"/>
  <c r="B16" i="1" l="1"/>
  <c r="E24" i="11" l="1"/>
  <c r="G14" i="1"/>
  <c r="F14" i="1"/>
  <c r="E14" i="1"/>
  <c r="D14" i="1"/>
  <c r="G13" i="1"/>
  <c r="F13" i="1"/>
  <c r="E13" i="1"/>
  <c r="D13" i="1"/>
  <c r="G12" i="1"/>
  <c r="F12" i="1"/>
  <c r="E12" i="1"/>
  <c r="D12" i="1"/>
  <c r="G11" i="1"/>
  <c r="F11" i="1"/>
  <c r="E11" i="1"/>
  <c r="D11" i="1"/>
  <c r="AF4" i="13" l="1"/>
  <c r="AF6" i="13"/>
  <c r="AF8" i="13"/>
  <c r="AF9" i="13"/>
  <c r="AF10" i="13"/>
  <c r="AF12" i="13"/>
  <c r="AF14" i="13"/>
  <c r="AF16" i="13"/>
  <c r="AF17" i="13"/>
  <c r="AF18" i="13"/>
  <c r="AF20" i="13"/>
  <c r="AF3" i="13"/>
  <c r="AF19" i="13" l="1"/>
  <c r="AF15" i="13"/>
  <c r="AF13" i="13"/>
  <c r="AF11" i="13"/>
  <c r="AF7" i="13"/>
  <c r="AF5" i="13"/>
  <c r="B17" i="1"/>
  <c r="S4" i="11" l="1"/>
  <c r="S3" i="11"/>
  <c r="A25" i="13" l="1"/>
  <c r="A26" i="13"/>
  <c r="A27" i="13"/>
  <c r="A28" i="13"/>
  <c r="A29" i="13"/>
  <c r="A30" i="13"/>
  <c r="A31" i="13"/>
  <c r="A32" i="13"/>
  <c r="A33" i="13"/>
  <c r="A34" i="13"/>
  <c r="A35" i="13"/>
  <c r="A36" i="13"/>
  <c r="A37" i="13"/>
  <c r="A38" i="13"/>
  <c r="A39" i="13"/>
  <c r="A40" i="13"/>
  <c r="A24" i="13"/>
  <c r="C22" i="13"/>
  <c r="E22" i="13"/>
  <c r="F22" i="13"/>
  <c r="H22" i="13"/>
  <c r="I22" i="13"/>
  <c r="K22" i="13"/>
  <c r="L22" i="13"/>
  <c r="N22" i="13"/>
  <c r="O22" i="13"/>
  <c r="Q22" i="13"/>
  <c r="R22" i="13"/>
  <c r="T22" i="13"/>
  <c r="U22" i="13"/>
  <c r="W22" i="13"/>
  <c r="X22" i="13"/>
  <c r="Z22" i="13"/>
  <c r="AA22" i="13"/>
  <c r="AC22" i="13"/>
  <c r="AD22" i="13"/>
  <c r="AE22" i="13"/>
  <c r="C23" i="13"/>
  <c r="D23" i="13"/>
  <c r="E23" i="13"/>
  <c r="F23" i="13"/>
  <c r="G23" i="13"/>
  <c r="H23" i="13"/>
  <c r="I23" i="13"/>
  <c r="J23" i="13"/>
  <c r="K23" i="13"/>
  <c r="L23" i="13"/>
  <c r="M23" i="13"/>
  <c r="N23" i="13"/>
  <c r="O23" i="13"/>
  <c r="P23" i="13"/>
  <c r="Q23" i="13"/>
  <c r="R23" i="13"/>
  <c r="S23" i="13"/>
  <c r="T23" i="13"/>
  <c r="U23" i="13"/>
  <c r="V23" i="13"/>
  <c r="W23" i="13"/>
  <c r="X23" i="13"/>
  <c r="Y23" i="13"/>
  <c r="Z23" i="13"/>
  <c r="AA23" i="13"/>
  <c r="AB23" i="13"/>
  <c r="AC23" i="13"/>
  <c r="AD23" i="13"/>
  <c r="AE23" i="13"/>
  <c r="B23" i="13"/>
  <c r="B22" i="13"/>
  <c r="A11" i="1"/>
  <c r="A12" i="1"/>
  <c r="A13" i="1"/>
  <c r="A10" i="1"/>
  <c r="B14" i="1" l="1"/>
  <c r="C14" i="1"/>
  <c r="B10" i="1"/>
  <c r="G10" i="1"/>
  <c r="E10" i="1"/>
  <c r="C11" i="1"/>
  <c r="C12" i="1"/>
  <c r="C13" i="1"/>
  <c r="C10" i="1"/>
  <c r="D10" i="1"/>
  <c r="F10" i="1"/>
  <c r="B12" i="1"/>
  <c r="B13" i="1"/>
  <c r="C24" i="13"/>
  <c r="D24" i="13"/>
  <c r="E24" i="13"/>
  <c r="F24" i="13"/>
  <c r="G24" i="13"/>
  <c r="H24" i="13"/>
  <c r="I24" i="13"/>
  <c r="J24" i="13"/>
  <c r="K24" i="13"/>
  <c r="L24" i="13"/>
  <c r="M24" i="13"/>
  <c r="N24" i="13"/>
  <c r="O24" i="13"/>
  <c r="P24" i="13"/>
  <c r="Q24" i="13"/>
  <c r="R24" i="13"/>
  <c r="S24" i="13"/>
  <c r="T24" i="13"/>
  <c r="U24" i="13"/>
  <c r="V24" i="13"/>
  <c r="W24" i="13"/>
  <c r="X24" i="13"/>
  <c r="Y24" i="13"/>
  <c r="Z24" i="13"/>
  <c r="AA24" i="13"/>
  <c r="AB24" i="13"/>
  <c r="AC24" i="13"/>
  <c r="AD24" i="13"/>
  <c r="AE24" i="13"/>
  <c r="C25" i="13"/>
  <c r="D25" i="13"/>
  <c r="E25" i="13"/>
  <c r="F25" i="13"/>
  <c r="G25" i="13"/>
  <c r="H25" i="13"/>
  <c r="I25" i="13"/>
  <c r="J25" i="13"/>
  <c r="K25" i="13"/>
  <c r="L25" i="13"/>
  <c r="M25" i="13"/>
  <c r="N25" i="13"/>
  <c r="O25" i="13"/>
  <c r="P25" i="13"/>
  <c r="Q25" i="13"/>
  <c r="R25" i="13"/>
  <c r="S25" i="13"/>
  <c r="T25" i="13"/>
  <c r="U25" i="13"/>
  <c r="V25" i="13"/>
  <c r="W25" i="13"/>
  <c r="X25" i="13"/>
  <c r="Y25" i="13"/>
  <c r="Z25" i="13"/>
  <c r="AA25" i="13"/>
  <c r="AB25" i="13"/>
  <c r="AC25" i="13"/>
  <c r="AD25" i="13"/>
  <c r="AE25" i="13"/>
  <c r="C26" i="13"/>
  <c r="D26" i="13"/>
  <c r="E26" i="13"/>
  <c r="F26" i="13"/>
  <c r="G26" i="13"/>
  <c r="H26" i="13"/>
  <c r="I26" i="13"/>
  <c r="J26" i="13"/>
  <c r="K26" i="13"/>
  <c r="L26" i="13"/>
  <c r="M26" i="13"/>
  <c r="N26" i="13"/>
  <c r="O26" i="13"/>
  <c r="P26" i="13"/>
  <c r="Q26" i="13"/>
  <c r="R26" i="13"/>
  <c r="S26" i="13"/>
  <c r="T26" i="13"/>
  <c r="U26" i="13"/>
  <c r="V26" i="13"/>
  <c r="W26" i="13"/>
  <c r="X26" i="13"/>
  <c r="Y26" i="13"/>
  <c r="Z26" i="13"/>
  <c r="AA26" i="13"/>
  <c r="AB26" i="13"/>
  <c r="AC26" i="13"/>
  <c r="AD26" i="13"/>
  <c r="AE26" i="13"/>
  <c r="C27" i="13"/>
  <c r="D27" i="13"/>
  <c r="E27" i="13"/>
  <c r="F27" i="13"/>
  <c r="G27" i="13"/>
  <c r="H27" i="13"/>
  <c r="I27" i="13"/>
  <c r="J27" i="13"/>
  <c r="K27" i="13"/>
  <c r="L27" i="13"/>
  <c r="M27" i="13"/>
  <c r="N27" i="13"/>
  <c r="O27" i="13"/>
  <c r="P27" i="13"/>
  <c r="Q27" i="13"/>
  <c r="R27" i="13"/>
  <c r="S27" i="13"/>
  <c r="T27" i="13"/>
  <c r="U27" i="13"/>
  <c r="V27" i="13"/>
  <c r="W27" i="13"/>
  <c r="X27" i="13"/>
  <c r="Y27" i="13"/>
  <c r="Z27" i="13"/>
  <c r="AA27" i="13"/>
  <c r="AB27" i="13"/>
  <c r="AC27" i="13"/>
  <c r="AD27" i="13"/>
  <c r="AE27" i="13"/>
  <c r="C28" i="13"/>
  <c r="D28" i="13"/>
  <c r="E28" i="13"/>
  <c r="F28" i="13"/>
  <c r="G28" i="13"/>
  <c r="H28" i="13"/>
  <c r="I28" i="13"/>
  <c r="J28" i="13"/>
  <c r="K28" i="13"/>
  <c r="L28" i="13"/>
  <c r="M28" i="13"/>
  <c r="N28" i="13"/>
  <c r="O28" i="13"/>
  <c r="P28" i="13"/>
  <c r="Q28" i="13"/>
  <c r="R28" i="13"/>
  <c r="S28" i="13"/>
  <c r="T28" i="13"/>
  <c r="U28" i="13"/>
  <c r="V28" i="13"/>
  <c r="W28" i="13"/>
  <c r="X28" i="13"/>
  <c r="Y28" i="13"/>
  <c r="Z28" i="13"/>
  <c r="AA28" i="13"/>
  <c r="AB28" i="13"/>
  <c r="AC28" i="13"/>
  <c r="AD28" i="13"/>
  <c r="AE28" i="13"/>
  <c r="C29" i="13"/>
  <c r="D29" i="13"/>
  <c r="E29" i="13"/>
  <c r="F29" i="13"/>
  <c r="G29" i="13"/>
  <c r="H29" i="13"/>
  <c r="I29" i="13"/>
  <c r="J29" i="13"/>
  <c r="K29" i="13"/>
  <c r="L29" i="13"/>
  <c r="M29" i="13"/>
  <c r="N29" i="13"/>
  <c r="O29" i="13"/>
  <c r="P29" i="13"/>
  <c r="Q29" i="13"/>
  <c r="R29" i="13"/>
  <c r="S29" i="13"/>
  <c r="T29" i="13"/>
  <c r="U29" i="13"/>
  <c r="V29" i="13"/>
  <c r="W29" i="13"/>
  <c r="X29" i="13"/>
  <c r="Y29" i="13"/>
  <c r="Z29" i="13"/>
  <c r="AA29" i="13"/>
  <c r="AB29" i="13"/>
  <c r="AC29" i="13"/>
  <c r="AD29" i="13"/>
  <c r="AE29" i="13"/>
  <c r="C30" i="13"/>
  <c r="D30" i="13"/>
  <c r="E30" i="13"/>
  <c r="F30" i="13"/>
  <c r="G30" i="13"/>
  <c r="H30" i="13"/>
  <c r="I30" i="13"/>
  <c r="J30" i="13"/>
  <c r="K30" i="13"/>
  <c r="L30" i="13"/>
  <c r="M30" i="13"/>
  <c r="N30" i="13"/>
  <c r="O30" i="13"/>
  <c r="P30" i="13"/>
  <c r="Q30" i="13"/>
  <c r="R30" i="13"/>
  <c r="S30" i="13"/>
  <c r="T30" i="13"/>
  <c r="U30" i="13"/>
  <c r="V30" i="13"/>
  <c r="W30" i="13"/>
  <c r="X30" i="13"/>
  <c r="Y30" i="13"/>
  <c r="Z30" i="13"/>
  <c r="AA30" i="13"/>
  <c r="AB30" i="13"/>
  <c r="AC30" i="13"/>
  <c r="AD30" i="13"/>
  <c r="AE30" i="13"/>
  <c r="C31" i="13"/>
  <c r="D31" i="13"/>
  <c r="E31" i="13"/>
  <c r="F31" i="13"/>
  <c r="G31" i="13"/>
  <c r="H31" i="13"/>
  <c r="I31" i="13"/>
  <c r="J31" i="13"/>
  <c r="K31" i="13"/>
  <c r="L31" i="13"/>
  <c r="M31" i="13"/>
  <c r="N31" i="13"/>
  <c r="O31" i="13"/>
  <c r="P31" i="13"/>
  <c r="Q31" i="13"/>
  <c r="R31" i="13"/>
  <c r="S31" i="13"/>
  <c r="T31" i="13"/>
  <c r="U31" i="13"/>
  <c r="V31" i="13"/>
  <c r="W31" i="13"/>
  <c r="X31" i="13"/>
  <c r="Y31" i="13"/>
  <c r="Z31" i="13"/>
  <c r="AA31" i="13"/>
  <c r="AB31" i="13"/>
  <c r="AC31" i="13"/>
  <c r="AD31" i="13"/>
  <c r="AE31" i="13"/>
  <c r="C32" i="13"/>
  <c r="D32" i="13"/>
  <c r="E32" i="13"/>
  <c r="F32" i="13"/>
  <c r="G32" i="13"/>
  <c r="H32" i="13"/>
  <c r="I32" i="13"/>
  <c r="J32" i="13"/>
  <c r="K32" i="13"/>
  <c r="L32" i="13"/>
  <c r="M32" i="13"/>
  <c r="N32" i="13"/>
  <c r="O32" i="13"/>
  <c r="P32" i="13"/>
  <c r="Q32" i="13"/>
  <c r="R32" i="13"/>
  <c r="S32" i="13"/>
  <c r="T32" i="13"/>
  <c r="U32" i="13"/>
  <c r="V32" i="13"/>
  <c r="W32" i="13"/>
  <c r="X32" i="13"/>
  <c r="Y32" i="13"/>
  <c r="Z32" i="13"/>
  <c r="AA32" i="13"/>
  <c r="AB32" i="13"/>
  <c r="AC32" i="13"/>
  <c r="AD32" i="13"/>
  <c r="AE32" i="13"/>
  <c r="C33" i="13"/>
  <c r="D33" i="13"/>
  <c r="E33" i="13"/>
  <c r="F33" i="13"/>
  <c r="G33" i="13"/>
  <c r="H33" i="13"/>
  <c r="I33" i="13"/>
  <c r="J33" i="13"/>
  <c r="K33" i="13"/>
  <c r="L33" i="13"/>
  <c r="M33" i="13"/>
  <c r="N33" i="13"/>
  <c r="O33" i="13"/>
  <c r="P33" i="13"/>
  <c r="Q33" i="13"/>
  <c r="R33" i="13"/>
  <c r="S33" i="13"/>
  <c r="T33" i="13"/>
  <c r="U33" i="13"/>
  <c r="V33" i="13"/>
  <c r="W33" i="13"/>
  <c r="X33" i="13"/>
  <c r="Y33" i="13"/>
  <c r="Z33" i="13"/>
  <c r="AA33" i="13"/>
  <c r="AB33" i="13"/>
  <c r="AC33" i="13"/>
  <c r="AD33" i="13"/>
  <c r="AE33" i="13"/>
  <c r="C34" i="13"/>
  <c r="D34" i="13"/>
  <c r="E34" i="13"/>
  <c r="F34" i="13"/>
  <c r="G34" i="13"/>
  <c r="H34" i="13"/>
  <c r="I34" i="13"/>
  <c r="J34" i="13"/>
  <c r="K34" i="13"/>
  <c r="L34" i="13"/>
  <c r="M34" i="13"/>
  <c r="N34" i="13"/>
  <c r="O34" i="13"/>
  <c r="P34" i="13"/>
  <c r="Q34" i="13"/>
  <c r="R34" i="13"/>
  <c r="S34" i="13"/>
  <c r="T34" i="13"/>
  <c r="U34" i="13"/>
  <c r="V34" i="13"/>
  <c r="W34" i="13"/>
  <c r="X34" i="13"/>
  <c r="Y34" i="13"/>
  <c r="Z34" i="13"/>
  <c r="AA34" i="13"/>
  <c r="AB34" i="13"/>
  <c r="AC34" i="13"/>
  <c r="AD34" i="13"/>
  <c r="AE34" i="13"/>
  <c r="C35" i="13"/>
  <c r="D35" i="13"/>
  <c r="E35" i="13"/>
  <c r="F35" i="13"/>
  <c r="G35" i="13"/>
  <c r="H35" i="13"/>
  <c r="I35" i="13"/>
  <c r="J35" i="13"/>
  <c r="K35" i="13"/>
  <c r="L35" i="13"/>
  <c r="M35" i="13"/>
  <c r="N35" i="13"/>
  <c r="O35" i="13"/>
  <c r="P35" i="13"/>
  <c r="Q35" i="13"/>
  <c r="R35" i="13"/>
  <c r="S35" i="13"/>
  <c r="T35" i="13"/>
  <c r="U35" i="13"/>
  <c r="V35" i="13"/>
  <c r="W35" i="13"/>
  <c r="X35" i="13"/>
  <c r="Y35" i="13"/>
  <c r="Z35" i="13"/>
  <c r="AA35" i="13"/>
  <c r="AB35" i="13"/>
  <c r="AC35" i="13"/>
  <c r="AD35" i="13"/>
  <c r="AE35" i="13"/>
  <c r="C36" i="13"/>
  <c r="D36" i="13"/>
  <c r="E36" i="13"/>
  <c r="F36" i="13"/>
  <c r="G36" i="13"/>
  <c r="H36" i="13"/>
  <c r="I36" i="13"/>
  <c r="J36" i="13"/>
  <c r="K36" i="13"/>
  <c r="L36" i="13"/>
  <c r="M36" i="13"/>
  <c r="N36" i="13"/>
  <c r="O36" i="13"/>
  <c r="P36" i="13"/>
  <c r="Q36" i="13"/>
  <c r="R36" i="13"/>
  <c r="S36" i="13"/>
  <c r="T36" i="13"/>
  <c r="U36" i="13"/>
  <c r="V36" i="13"/>
  <c r="W36" i="13"/>
  <c r="X36" i="13"/>
  <c r="Y36" i="13"/>
  <c r="Z36" i="13"/>
  <c r="AA36" i="13"/>
  <c r="AB36" i="13"/>
  <c r="AC36" i="13"/>
  <c r="AD36" i="13"/>
  <c r="AE36" i="13"/>
  <c r="C37" i="13"/>
  <c r="D37" i="13"/>
  <c r="E37" i="13"/>
  <c r="F37" i="13"/>
  <c r="G37" i="13"/>
  <c r="H37" i="13"/>
  <c r="I37" i="13"/>
  <c r="J37" i="13"/>
  <c r="K37" i="13"/>
  <c r="L37" i="13"/>
  <c r="M37" i="13"/>
  <c r="N37" i="13"/>
  <c r="O37" i="13"/>
  <c r="P37" i="13"/>
  <c r="Q37" i="13"/>
  <c r="R37" i="13"/>
  <c r="S37" i="13"/>
  <c r="T37" i="13"/>
  <c r="U37" i="13"/>
  <c r="V37" i="13"/>
  <c r="W37" i="13"/>
  <c r="X37" i="13"/>
  <c r="Y37" i="13"/>
  <c r="Z37" i="13"/>
  <c r="AA37" i="13"/>
  <c r="AB37" i="13"/>
  <c r="AC37" i="13"/>
  <c r="AD37" i="13"/>
  <c r="AE37" i="13"/>
  <c r="C38" i="13"/>
  <c r="D38" i="13"/>
  <c r="E38" i="13"/>
  <c r="F38" i="13"/>
  <c r="G38" i="13"/>
  <c r="H38" i="13"/>
  <c r="I38" i="13"/>
  <c r="J38" i="13"/>
  <c r="K38" i="13"/>
  <c r="L38" i="13"/>
  <c r="M38" i="13"/>
  <c r="N38" i="13"/>
  <c r="O38" i="13"/>
  <c r="P38" i="13"/>
  <c r="Q38" i="13"/>
  <c r="R38" i="13"/>
  <c r="S38" i="13"/>
  <c r="T38" i="13"/>
  <c r="U38" i="13"/>
  <c r="V38" i="13"/>
  <c r="W38" i="13"/>
  <c r="X38" i="13"/>
  <c r="Y38" i="13"/>
  <c r="Z38" i="13"/>
  <c r="AA38" i="13"/>
  <c r="AB38" i="13"/>
  <c r="AC38" i="13"/>
  <c r="AD38" i="13"/>
  <c r="AE38" i="13"/>
  <c r="C39" i="13"/>
  <c r="D39" i="13"/>
  <c r="E39" i="13"/>
  <c r="F39" i="13"/>
  <c r="G39" i="13"/>
  <c r="H39" i="13"/>
  <c r="I39" i="13"/>
  <c r="J39" i="13"/>
  <c r="K39" i="13"/>
  <c r="L39" i="13"/>
  <c r="M39" i="13"/>
  <c r="N39" i="13"/>
  <c r="O39" i="13"/>
  <c r="P39" i="13"/>
  <c r="Q39" i="13"/>
  <c r="R39" i="13"/>
  <c r="S39" i="13"/>
  <c r="T39" i="13"/>
  <c r="U39" i="13"/>
  <c r="V39" i="13"/>
  <c r="W39" i="13"/>
  <c r="X39" i="13"/>
  <c r="Y39" i="13"/>
  <c r="Z39" i="13"/>
  <c r="AA39" i="13"/>
  <c r="AB39" i="13"/>
  <c r="AC39" i="13"/>
  <c r="AD39" i="13"/>
  <c r="AE39" i="13"/>
  <c r="C40" i="13"/>
  <c r="D40" i="13"/>
  <c r="E40" i="13"/>
  <c r="F40" i="13"/>
  <c r="G40" i="13"/>
  <c r="H40" i="13"/>
  <c r="I40" i="13"/>
  <c r="J40" i="13"/>
  <c r="K40" i="13"/>
  <c r="L40" i="13"/>
  <c r="M40" i="13"/>
  <c r="N40" i="13"/>
  <c r="O40" i="13"/>
  <c r="P40" i="13"/>
  <c r="Q40" i="13"/>
  <c r="R40" i="13"/>
  <c r="S40" i="13"/>
  <c r="T40" i="13"/>
  <c r="U40" i="13"/>
  <c r="V40" i="13"/>
  <c r="W40" i="13"/>
  <c r="X40" i="13"/>
  <c r="Y40" i="13"/>
  <c r="Z40" i="13"/>
  <c r="AA40" i="13"/>
  <c r="AB40" i="13"/>
  <c r="AC40" i="13"/>
  <c r="AD40" i="13"/>
  <c r="AE40" i="13"/>
  <c r="C41" i="13"/>
  <c r="D41" i="13"/>
  <c r="E41" i="13"/>
  <c r="F41" i="13"/>
  <c r="G41" i="13"/>
  <c r="H41" i="13"/>
  <c r="I41" i="13"/>
  <c r="J41" i="13"/>
  <c r="K41" i="13"/>
  <c r="L41" i="13"/>
  <c r="M41" i="13"/>
  <c r="N41" i="13"/>
  <c r="O41" i="13"/>
  <c r="P41" i="13"/>
  <c r="Q41" i="13"/>
  <c r="R41" i="13"/>
  <c r="S41" i="13"/>
  <c r="T41" i="13"/>
  <c r="U41" i="13"/>
  <c r="V41" i="13"/>
  <c r="W41" i="13"/>
  <c r="X41" i="13"/>
  <c r="Y41" i="13"/>
  <c r="Z41" i="13"/>
  <c r="AA41" i="13"/>
  <c r="AB41" i="13"/>
  <c r="AC41" i="13"/>
  <c r="AD41" i="13"/>
  <c r="AE41" i="13"/>
  <c r="B25" i="13"/>
  <c r="B26" i="13"/>
  <c r="B27" i="13"/>
  <c r="B28" i="13"/>
  <c r="B29" i="13"/>
  <c r="B30" i="13"/>
  <c r="B31" i="13"/>
  <c r="B32" i="13"/>
  <c r="B33" i="13"/>
  <c r="B34" i="13"/>
  <c r="B35" i="13"/>
  <c r="B36" i="13"/>
  <c r="B37" i="13"/>
  <c r="B38" i="13"/>
  <c r="B39" i="13"/>
  <c r="B40" i="13"/>
  <c r="B41" i="13"/>
  <c r="B24" i="13"/>
  <c r="B25" i="11"/>
  <c r="C25" i="11"/>
  <c r="D25" i="11"/>
  <c r="E25" i="11"/>
  <c r="F25" i="11"/>
  <c r="G25" i="11"/>
  <c r="H25" i="11"/>
  <c r="I25" i="11"/>
  <c r="J25" i="11"/>
  <c r="K25" i="11"/>
  <c r="L25" i="11"/>
  <c r="M25" i="11"/>
  <c r="N25" i="11"/>
  <c r="O25" i="11"/>
  <c r="P25" i="11"/>
  <c r="B26" i="11"/>
  <c r="C26" i="11"/>
  <c r="D26" i="11"/>
  <c r="E26" i="11"/>
  <c r="F26" i="11"/>
  <c r="G26" i="11"/>
  <c r="H26" i="11"/>
  <c r="I26" i="11"/>
  <c r="J26" i="11"/>
  <c r="K26" i="11"/>
  <c r="L26" i="11"/>
  <c r="M26" i="11"/>
  <c r="N26" i="11"/>
  <c r="O26" i="11"/>
  <c r="P26" i="11"/>
  <c r="B27" i="11"/>
  <c r="C27" i="11"/>
  <c r="D27" i="11"/>
  <c r="E27" i="11"/>
  <c r="F27" i="11"/>
  <c r="G27" i="11"/>
  <c r="H27" i="11"/>
  <c r="I27" i="11"/>
  <c r="J27" i="11"/>
  <c r="K27" i="11"/>
  <c r="L27" i="11"/>
  <c r="M27" i="11"/>
  <c r="N27" i="11"/>
  <c r="O27" i="11"/>
  <c r="P27" i="11"/>
  <c r="B28" i="11"/>
  <c r="C28" i="11"/>
  <c r="D28" i="11"/>
  <c r="E28" i="11"/>
  <c r="F28" i="11"/>
  <c r="G28" i="11"/>
  <c r="H28" i="11"/>
  <c r="I28" i="11"/>
  <c r="J28" i="11"/>
  <c r="K28" i="11"/>
  <c r="L28" i="11"/>
  <c r="M28" i="11"/>
  <c r="N28" i="11"/>
  <c r="O28" i="11"/>
  <c r="P28" i="11"/>
  <c r="B29" i="11"/>
  <c r="C29" i="11"/>
  <c r="D29" i="11"/>
  <c r="E29" i="11"/>
  <c r="F29" i="11"/>
  <c r="G29" i="11"/>
  <c r="H29" i="11"/>
  <c r="I29" i="11"/>
  <c r="J29" i="11"/>
  <c r="K29" i="11"/>
  <c r="L29" i="11"/>
  <c r="M29" i="11"/>
  <c r="N29" i="11"/>
  <c r="O29" i="11"/>
  <c r="P29" i="11"/>
  <c r="B30" i="11"/>
  <c r="C30" i="11"/>
  <c r="D30" i="11"/>
  <c r="E30" i="11"/>
  <c r="F30" i="11"/>
  <c r="G30" i="11"/>
  <c r="H30" i="11"/>
  <c r="I30" i="11"/>
  <c r="J30" i="11"/>
  <c r="K30" i="11"/>
  <c r="L30" i="11"/>
  <c r="M30" i="11"/>
  <c r="N30" i="11"/>
  <c r="O30" i="11"/>
  <c r="P30" i="11"/>
  <c r="B31" i="11"/>
  <c r="C31" i="11"/>
  <c r="D31" i="11"/>
  <c r="E31" i="11"/>
  <c r="F31" i="11"/>
  <c r="G31" i="11"/>
  <c r="H31" i="11"/>
  <c r="I31" i="11"/>
  <c r="J31" i="11"/>
  <c r="K31" i="11"/>
  <c r="L31" i="11"/>
  <c r="M31" i="11"/>
  <c r="N31" i="11"/>
  <c r="O31" i="11"/>
  <c r="P31" i="11"/>
  <c r="B32" i="11"/>
  <c r="C32" i="11"/>
  <c r="D32" i="11"/>
  <c r="E32" i="11"/>
  <c r="F32" i="11"/>
  <c r="G32" i="11"/>
  <c r="H32" i="11"/>
  <c r="I32" i="11"/>
  <c r="J32" i="11"/>
  <c r="K32" i="11"/>
  <c r="L32" i="11"/>
  <c r="M32" i="11"/>
  <c r="N32" i="11"/>
  <c r="O32" i="11"/>
  <c r="P32" i="11"/>
  <c r="B33" i="11"/>
  <c r="C33" i="11"/>
  <c r="D33" i="11"/>
  <c r="E33" i="11"/>
  <c r="F33" i="11"/>
  <c r="G33" i="11"/>
  <c r="H33" i="11"/>
  <c r="I33" i="11"/>
  <c r="J33" i="11"/>
  <c r="K33" i="11"/>
  <c r="L33" i="11"/>
  <c r="M33" i="11"/>
  <c r="N33" i="11"/>
  <c r="O33" i="11"/>
  <c r="P33" i="11"/>
  <c r="B34" i="11"/>
  <c r="C34" i="11"/>
  <c r="D34" i="11"/>
  <c r="E34" i="11"/>
  <c r="F34" i="11"/>
  <c r="G34" i="11"/>
  <c r="H34" i="11"/>
  <c r="I34" i="11"/>
  <c r="J34" i="11"/>
  <c r="K34" i="11"/>
  <c r="L34" i="11"/>
  <c r="M34" i="11"/>
  <c r="N34" i="11"/>
  <c r="O34" i="11"/>
  <c r="P34" i="11"/>
  <c r="B35" i="11"/>
  <c r="C35" i="11"/>
  <c r="D35" i="11"/>
  <c r="E35" i="11"/>
  <c r="F35" i="11"/>
  <c r="G35" i="11"/>
  <c r="H35" i="11"/>
  <c r="I35" i="11"/>
  <c r="J35" i="11"/>
  <c r="K35" i="11"/>
  <c r="L35" i="11"/>
  <c r="M35" i="11"/>
  <c r="N35" i="11"/>
  <c r="O35" i="11"/>
  <c r="P35" i="11"/>
  <c r="B36" i="11"/>
  <c r="C36" i="11"/>
  <c r="D36" i="11"/>
  <c r="E36" i="11"/>
  <c r="F36" i="11"/>
  <c r="G36" i="11"/>
  <c r="H36" i="11"/>
  <c r="I36" i="11"/>
  <c r="J36" i="11"/>
  <c r="K36" i="11"/>
  <c r="L36" i="11"/>
  <c r="M36" i="11"/>
  <c r="N36" i="11"/>
  <c r="O36" i="11"/>
  <c r="P36" i="11"/>
  <c r="B37" i="11"/>
  <c r="C37" i="11"/>
  <c r="D37" i="11"/>
  <c r="E37" i="11"/>
  <c r="F37" i="11"/>
  <c r="G37" i="11"/>
  <c r="H37" i="11"/>
  <c r="I37" i="11"/>
  <c r="J37" i="11"/>
  <c r="K37" i="11"/>
  <c r="L37" i="11"/>
  <c r="M37" i="11"/>
  <c r="N37" i="11"/>
  <c r="O37" i="11"/>
  <c r="P37" i="11"/>
  <c r="B38" i="11"/>
  <c r="C38" i="11"/>
  <c r="D38" i="11"/>
  <c r="E38" i="11"/>
  <c r="F38" i="11"/>
  <c r="G38" i="11"/>
  <c r="H38" i="11"/>
  <c r="I38" i="11"/>
  <c r="J38" i="11"/>
  <c r="K38" i="11"/>
  <c r="L38" i="11"/>
  <c r="M38" i="11"/>
  <c r="N38" i="11"/>
  <c r="O38" i="11"/>
  <c r="P38" i="11"/>
  <c r="B39" i="11"/>
  <c r="C39" i="11"/>
  <c r="D39" i="11"/>
  <c r="E39" i="11"/>
  <c r="F39" i="11"/>
  <c r="G39" i="11"/>
  <c r="H39" i="11"/>
  <c r="I39" i="11"/>
  <c r="J39" i="11"/>
  <c r="K39" i="11"/>
  <c r="L39" i="11"/>
  <c r="M39" i="11"/>
  <c r="N39" i="11"/>
  <c r="O39" i="11"/>
  <c r="P39" i="11"/>
  <c r="B40" i="11"/>
  <c r="C40" i="11"/>
  <c r="D40" i="11"/>
  <c r="E40" i="11"/>
  <c r="F40" i="11"/>
  <c r="G40" i="11"/>
  <c r="H40" i="11"/>
  <c r="I40" i="11"/>
  <c r="J40" i="11"/>
  <c r="K40" i="11"/>
  <c r="L40" i="11"/>
  <c r="M40" i="11"/>
  <c r="N40" i="11"/>
  <c r="O40" i="11"/>
  <c r="P40" i="11"/>
  <c r="C24" i="11"/>
  <c r="D24" i="11"/>
  <c r="F24" i="11"/>
  <c r="G24" i="11"/>
  <c r="H24" i="11"/>
  <c r="I24" i="11"/>
  <c r="J24" i="11"/>
  <c r="K24" i="11"/>
  <c r="L24" i="11"/>
  <c r="M24" i="11"/>
  <c r="N24" i="11"/>
  <c r="O24" i="11"/>
  <c r="P24" i="11"/>
  <c r="B24" i="11"/>
  <c r="B41" i="11"/>
  <c r="C41" i="11"/>
  <c r="D41" i="11"/>
  <c r="E41" i="11"/>
  <c r="F41" i="11"/>
  <c r="G41" i="11"/>
  <c r="H41" i="11"/>
  <c r="I41" i="11"/>
  <c r="J41" i="11"/>
  <c r="K41" i="11"/>
  <c r="L41" i="11"/>
  <c r="M41" i="11"/>
  <c r="N41" i="11"/>
  <c r="O41" i="11"/>
  <c r="P41" i="11"/>
  <c r="A23" i="11" l="1"/>
  <c r="B23" i="11"/>
  <c r="C23" i="11"/>
  <c r="D23" i="11"/>
  <c r="E23" i="11"/>
  <c r="F23" i="11"/>
  <c r="G23" i="11"/>
  <c r="H23" i="11"/>
  <c r="I23" i="11"/>
  <c r="J23" i="11"/>
  <c r="K23" i="11"/>
  <c r="L23" i="11"/>
  <c r="M23" i="11"/>
  <c r="N23" i="11"/>
  <c r="O23" i="11"/>
  <c r="P23" i="11"/>
  <c r="A24" i="11"/>
  <c r="A25" i="11"/>
  <c r="A26" i="11"/>
  <c r="A27" i="11"/>
  <c r="A28" i="11"/>
  <c r="A29" i="11"/>
  <c r="A30" i="11"/>
  <c r="A31" i="11"/>
  <c r="A32" i="11"/>
  <c r="A33" i="11"/>
  <c r="A34" i="11"/>
  <c r="A35" i="11"/>
  <c r="A36" i="11"/>
  <c r="A37" i="11"/>
  <c r="A38" i="11"/>
  <c r="A39" i="11"/>
  <c r="A40" i="11"/>
  <c r="A41" i="11"/>
  <c r="B22" i="11"/>
  <c r="C22" i="11"/>
  <c r="D22" i="11"/>
  <c r="E22" i="11"/>
  <c r="F22" i="11"/>
  <c r="G22" i="11"/>
  <c r="H22" i="11"/>
  <c r="I22" i="11"/>
  <c r="J22" i="11"/>
  <c r="K22" i="11"/>
  <c r="L22" i="11"/>
  <c r="M22" i="11"/>
  <c r="N22" i="11"/>
  <c r="O22" i="11"/>
  <c r="P22" i="11"/>
</calcChain>
</file>

<file path=xl/sharedStrings.xml><?xml version="1.0" encoding="utf-8"?>
<sst xmlns="http://schemas.openxmlformats.org/spreadsheetml/2006/main" count="341" uniqueCount="129">
  <si>
    <t>Population group</t>
  </si>
  <si>
    <t xml:space="preserve">       Male</t>
  </si>
  <si>
    <t xml:space="preserve">           Female</t>
  </si>
  <si>
    <t xml:space="preserve"> Total</t>
  </si>
  <si>
    <t>Number</t>
  </si>
  <si>
    <t>African</t>
  </si>
  <si>
    <t>Coloured</t>
  </si>
  <si>
    <t>Indian/Asian</t>
  </si>
  <si>
    <t>White</t>
  </si>
  <si>
    <t>Total</t>
  </si>
  <si>
    <t>Free State</t>
  </si>
  <si>
    <t>Gauteng</t>
  </si>
  <si>
    <t>KwaZulu-Natal</t>
  </si>
  <si>
    <t>Limpopo</t>
  </si>
  <si>
    <t>Mpumalanga</t>
  </si>
  <si>
    <t>Northern Cape</t>
  </si>
  <si>
    <t>North West</t>
  </si>
  <si>
    <t>Year</t>
  </si>
  <si>
    <t>Number of Births</t>
  </si>
  <si>
    <t>Percentage of AIDS deaths</t>
  </si>
  <si>
    <t>% of total population</t>
  </si>
  <si>
    <t>Male</t>
  </si>
  <si>
    <t>Female</t>
  </si>
  <si>
    <t>RSA</t>
  </si>
  <si>
    <t>0-4</t>
  </si>
  <si>
    <t>5-9</t>
  </si>
  <si>
    <t>10-14</t>
  </si>
  <si>
    <t>15-19</t>
  </si>
  <si>
    <t>20-24</t>
  </si>
  <si>
    <t>25-29</t>
  </si>
  <si>
    <t>30-34</t>
  </si>
  <si>
    <t>35-39</t>
  </si>
  <si>
    <t>40-44</t>
  </si>
  <si>
    <t>45-49</t>
  </si>
  <si>
    <t>50-54</t>
  </si>
  <si>
    <t>55-59</t>
  </si>
  <si>
    <t>60-64</t>
  </si>
  <si>
    <t>65-69</t>
  </si>
  <si>
    <t>70-74</t>
  </si>
  <si>
    <t>70-79</t>
  </si>
  <si>
    <t>80+</t>
  </si>
  <si>
    <t>EC</t>
  </si>
  <si>
    <t>FS</t>
  </si>
  <si>
    <t>KZN</t>
  </si>
  <si>
    <t>LIM</t>
  </si>
  <si>
    <t>MP</t>
  </si>
  <si>
    <t>NC</t>
  </si>
  <si>
    <t>NW</t>
  </si>
  <si>
    <t>WC</t>
  </si>
  <si>
    <t>Population estimate</t>
  </si>
  <si>
    <t>Eastern Cape</t>
  </si>
  <si>
    <t xml:space="preserve">Western Cape </t>
  </si>
  <si>
    <t>TFR</t>
  </si>
  <si>
    <t>Province in 2006</t>
  </si>
  <si>
    <t>Net migration</t>
  </si>
  <si>
    <t>Number of deaths</t>
  </si>
  <si>
    <t>Out-migrants</t>
  </si>
  <si>
    <t>In-migrants</t>
  </si>
  <si>
    <t>GP</t>
  </si>
  <si>
    <t>Province in 2011</t>
  </si>
  <si>
    <t>Province in 2016</t>
  </si>
  <si>
    <t>2001-2006</t>
  </si>
  <si>
    <t>2006-2011</t>
  </si>
  <si>
    <t>2011-2016</t>
  </si>
  <si>
    <t>Figure 1 Provincial Average Total Fertilty Rate</t>
  </si>
  <si>
    <t>LE-Males</t>
  </si>
  <si>
    <t>LE-Females</t>
  </si>
  <si>
    <t>LP</t>
  </si>
  <si>
    <t>2015-2016</t>
  </si>
  <si>
    <t xml:space="preserve">Eastern Cape </t>
  </si>
  <si>
    <t>Western Cape</t>
  </si>
  <si>
    <t>Province in 2021</t>
  </si>
  <si>
    <t>2016-2021</t>
  </si>
  <si>
    <t>Life expectancy at birth without HIV/AIDS</t>
  </si>
  <si>
    <t>Number of AIDS related deaths</t>
  </si>
  <si>
    <t>2002–2003</t>
  </si>
  <si>
    <t>2003–2004</t>
  </si>
  <si>
    <t>2004–2005</t>
  </si>
  <si>
    <t>2005–2006</t>
  </si>
  <si>
    <t>2006–2007</t>
  </si>
  <si>
    <t>2007–2008</t>
  </si>
  <si>
    <t>2008–2009</t>
  </si>
  <si>
    <t>2009–2010</t>
  </si>
  <si>
    <t>2010–2011</t>
  </si>
  <si>
    <t>2011–2012</t>
  </si>
  <si>
    <t>2012–2013</t>
  </si>
  <si>
    <t>2013–2014</t>
  </si>
  <si>
    <t>2014–2015</t>
  </si>
  <si>
    <t>2016-2017</t>
  </si>
  <si>
    <t>Table 11: Estimated provincial migration streams, 2006–2011</t>
  </si>
  <si>
    <t>Table 12: Estimated provincial migration streams, 2011–2016</t>
  </si>
  <si>
    <t>Table 13: Estimated provincial migration streams, 2016–2021</t>
  </si>
  <si>
    <t>2017-2018</t>
  </si>
  <si>
    <t>1985-2000</t>
  </si>
  <si>
    <t>Net Internationl Migration</t>
  </si>
  <si>
    <t>% of elderly within each province</t>
  </si>
  <si>
    <t>National</t>
  </si>
  <si>
    <t>% of Children under 15 within each province</t>
  </si>
  <si>
    <t>Black African</t>
  </si>
  <si>
    <t>75-79</t>
  </si>
  <si>
    <t>in thousands</t>
  </si>
  <si>
    <t>2018-2019</t>
  </si>
  <si>
    <t>% children 0-14</t>
  </si>
  <si>
    <t>% elderly 60+</t>
  </si>
  <si>
    <t xml:space="preserve">male </t>
  </si>
  <si>
    <t>female</t>
  </si>
  <si>
    <t>Outside SA (net migration)</t>
  </si>
  <si>
    <t>100,0</t>
  </si>
  <si>
    <t>..</t>
  </si>
  <si>
    <t>CBR</t>
  </si>
  <si>
    <t>IMR</t>
  </si>
  <si>
    <t>u5mr</t>
  </si>
  <si>
    <t>CDR</t>
  </si>
  <si>
    <t>RNI</t>
  </si>
  <si>
    <t>2019-2020</t>
  </si>
  <si>
    <t xml:space="preserve">Total </t>
  </si>
  <si>
    <t>Women 15-49'</t>
  </si>
  <si>
    <t>Adults 15-49</t>
  </si>
  <si>
    <t>Youth 15-24</t>
  </si>
  <si>
    <t>Incidence 15-49</t>
  </si>
  <si>
    <t>Total population</t>
  </si>
  <si>
    <t>hiv in mil</t>
  </si>
  <si>
    <t>Children 0-14</t>
  </si>
  <si>
    <t>Elderly 60+</t>
  </si>
  <si>
    <t>adults 25-59</t>
  </si>
  <si>
    <t>Life Expectancy</t>
  </si>
  <si>
    <t>Number of elderly in SA</t>
  </si>
  <si>
    <t>% children across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</si>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</sst>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0.0"/>
    <numFmt numFmtId="165" formatCode="#,##0.0"/>
    <numFmt numFmtId="166" formatCode="0.0000"/>
    <numFmt numFmtId="167" formatCode="0.000"/>
    <numFmt numFmtId="168" formatCode="#,##0.000"/>
    <numFmt numFmtId="169" formatCode="#,##0_ ;\-#,##0\ "/>
  </numFmts>
  <fonts count="15"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b/>
      <sz val="10"/>
      <color theme="1"/>
      <name val="Arial"/>
      <family val="2"/>
    </font>
    <font>
      <sz val="10"/>
      <color theme="1"/>
      <name val="Arial"/>
      <family val="2"/>
    </font>
    <font>
      <sz val="10"/>
      <color rgb="FF000000"/>
      <name val="Arial"/>
      <family val="2"/>
    </font>
    <font>
      <b/>
      <sz val="10"/>
      <color rgb="FF000000"/>
      <name val="Arial"/>
      <family val="2"/>
    </font>
    <font>
      <sz val="10"/>
      <color theme="1"/>
      <name val="Times New Roman"/>
      <family val="1"/>
    </font>
    <font>
      <sz val="9"/>
      <color rgb="FF000000"/>
      <name val="Arial"/>
      <family val="2"/>
    </font>
    <font>
      <b/>
      <sz val="9"/>
      <color rgb="FF000000"/>
      <name val="Arial"/>
      <family val="2"/>
    </font>
    <font>
      <b/>
      <sz val="11"/>
      <color rgb="FF000000"/>
      <name val="Arial"/>
      <family val="2"/>
    </font>
    <font>
      <sz val="11"/>
      <color theme="1"/>
      <name val="Calibri"/>
      <family val="2"/>
      <scheme val="minor"/>
    </font>
    <font>
      <sz val="10"/>
      <color theme="1"/>
      <name val="Calibri"/>
      <family val="2"/>
      <scheme val="minor"/>
    </font>
    <font>
      <sz val="9"/>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diagonal/>
    </border>
    <border>
      <left/>
      <right style="medium">
        <color indexed="64"/>
      </right>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2" fillId="0" borderId="0" applyFont="0" applyFill="0" applyBorder="0" applyAlignment="0" applyProtection="0"/>
  </cellStyleXfs>
  <cellXfs count="111">
    <xf numFmtId="0" fontId="0" fillId="0" borderId="0" xfId="0"/>
    <xf numFmtId="0" fontId="0" fillId="0" borderId="1" xfId="0" applyBorder="1"/>
    <xf numFmtId="0" fontId="1" fillId="0" borderId="1" xfId="0" applyFont="1" applyBorder="1"/>
    <xf numFmtId="0" fontId="0" fillId="0" borderId="0" xfId="0" applyBorder="1"/>
    <xf numFmtId="164" fontId="0" fillId="0" borderId="1" xfId="0" applyNumberFormat="1" applyBorder="1"/>
    <xf numFmtId="1" fontId="0" fillId="0" borderId="0" xfId="0" applyNumberFormat="1"/>
    <xf numFmtId="2" fontId="0" fillId="0" borderId="0" xfId="0" applyNumberFormat="1"/>
    <xf numFmtId="3" fontId="0" fillId="0" borderId="0" xfId="0" applyNumberFormat="1"/>
    <xf numFmtId="0" fontId="5" fillId="0" borderId="1" xfId="0" applyFont="1" applyBorder="1"/>
    <xf numFmtId="0" fontId="4" fillId="0" borderId="1" xfId="0" applyFont="1" applyBorder="1" applyAlignment="1">
      <alignment wrapText="1"/>
    </xf>
    <xf numFmtId="0" fontId="4" fillId="0" borderId="1" xfId="0" applyFont="1" applyBorder="1"/>
    <xf numFmtId="2" fontId="6" fillId="0" borderId="1" xfId="0" applyNumberFormat="1" applyFont="1" applyBorder="1" applyAlignment="1">
      <alignment horizontal="center" vertical="center" wrapText="1"/>
    </xf>
    <xf numFmtId="0" fontId="0" fillId="0" borderId="0" xfId="0" applyBorder="1" applyAlignment="1">
      <alignment wrapText="1"/>
    </xf>
    <xf numFmtId="0" fontId="1" fillId="0" borderId="0" xfId="0" applyFont="1"/>
    <xf numFmtId="164" fontId="5" fillId="2" borderId="1" xfId="0" applyNumberFormat="1" applyFont="1" applyFill="1" applyBorder="1" applyAlignment="1">
      <alignment horizontal="center" vertical="center" wrapText="1"/>
    </xf>
    <xf numFmtId="0" fontId="4" fillId="0" borderId="7" xfId="0" applyFont="1" applyFill="1" applyBorder="1"/>
    <xf numFmtId="0" fontId="4" fillId="0" borderId="1" xfId="0" applyFont="1" applyFill="1" applyBorder="1"/>
    <xf numFmtId="164" fontId="5" fillId="0" borderId="1" xfId="0" applyNumberFormat="1" applyFont="1" applyBorder="1" applyAlignment="1">
      <alignment horizontal="center"/>
    </xf>
    <xf numFmtId="164" fontId="5" fillId="0" borderId="1" xfId="0" applyNumberFormat="1" applyFont="1" applyBorder="1" applyAlignment="1">
      <alignment horizontal="center" vertical="center"/>
    </xf>
    <xf numFmtId="164" fontId="4" fillId="0" borderId="1" xfId="0" applyNumberFormat="1" applyFont="1" applyBorder="1" applyAlignment="1">
      <alignment horizontal="center" vertical="center"/>
    </xf>
    <xf numFmtId="3" fontId="2" fillId="0" borderId="1" xfId="0" applyNumberFormat="1" applyFont="1" applyBorder="1" applyAlignment="1">
      <alignment horizontal="center"/>
    </xf>
    <xf numFmtId="164" fontId="0" fillId="0" borderId="0" xfId="0" applyNumberFormat="1"/>
    <xf numFmtId="0" fontId="4" fillId="0" borderId="9" xfId="0" applyNumberFormat="1" applyFont="1" applyFill="1" applyBorder="1" applyAlignment="1">
      <alignment wrapText="1"/>
    </xf>
    <xf numFmtId="0" fontId="0" fillId="0" borderId="1" xfId="0" applyBorder="1" applyAlignment="1">
      <alignment horizontal="center"/>
    </xf>
    <xf numFmtId="0" fontId="9" fillId="0" borderId="2" xfId="0" applyFont="1" applyBorder="1" applyAlignment="1">
      <alignment vertical="center"/>
    </xf>
    <xf numFmtId="0" fontId="10" fillId="0" borderId="3" xfId="0" applyFont="1" applyBorder="1" applyAlignment="1">
      <alignment horizontal="center" vertical="center"/>
    </xf>
    <xf numFmtId="0" fontId="10" fillId="0" borderId="4" xfId="0" applyFont="1" applyBorder="1" applyAlignment="1">
      <alignment vertical="center"/>
    </xf>
    <xf numFmtId="3" fontId="6" fillId="0" borderId="5" xfId="0" applyNumberFormat="1" applyFont="1" applyBorder="1" applyAlignment="1">
      <alignment horizontal="center" vertical="center"/>
    </xf>
    <xf numFmtId="0" fontId="1" fillId="0" borderId="1" xfId="0" applyFont="1" applyBorder="1" applyAlignment="1">
      <alignment horizontal="right"/>
    </xf>
    <xf numFmtId="0" fontId="8" fillId="0" borderId="0" xfId="0" applyFont="1" applyAlignment="1">
      <alignment vertical="center" wrapText="1"/>
    </xf>
    <xf numFmtId="164" fontId="4" fillId="2" borderId="1" xfId="0" applyNumberFormat="1" applyFont="1" applyFill="1" applyBorder="1" applyAlignment="1">
      <alignment wrapText="1"/>
    </xf>
    <xf numFmtId="0" fontId="0" fillId="0" borderId="1" xfId="0" applyBorder="1" applyAlignment="1">
      <alignment horizontal="center" wrapText="1"/>
    </xf>
    <xf numFmtId="2" fontId="5" fillId="0" borderId="1" xfId="0" applyNumberFormat="1" applyFont="1" applyBorder="1" applyAlignment="1">
      <alignment horizontal="center"/>
    </xf>
    <xf numFmtId="1" fontId="5" fillId="0" borderId="1" xfId="0" applyNumberFormat="1" applyFont="1" applyBorder="1" applyAlignment="1">
      <alignment horizontal="right" vertical="center"/>
    </xf>
    <xf numFmtId="1" fontId="4" fillId="0" borderId="1" xfId="0" applyNumberFormat="1" applyFont="1" applyBorder="1" applyAlignment="1">
      <alignment horizontal="right" vertical="center"/>
    </xf>
    <xf numFmtId="0" fontId="0" fillId="0" borderId="1" xfId="0" applyFill="1" applyBorder="1"/>
    <xf numFmtId="164" fontId="0" fillId="0" borderId="0" xfId="0" applyNumberFormat="1" applyAlignment="1">
      <alignment horizontal="right"/>
    </xf>
    <xf numFmtId="0" fontId="1" fillId="0" borderId="2" xfId="0" applyFont="1" applyFill="1" applyBorder="1"/>
    <xf numFmtId="0" fontId="0" fillId="0" borderId="0" xfId="0" applyAlignment="1">
      <alignment wrapText="1"/>
    </xf>
    <xf numFmtId="164" fontId="0" fillId="0" borderId="0" xfId="0" applyNumberFormat="1" applyAlignment="1">
      <alignment horizontal="center"/>
    </xf>
    <xf numFmtId="3" fontId="0" fillId="0" borderId="0" xfId="0" applyNumberFormat="1" applyAlignment="1">
      <alignment horizontal="center"/>
    </xf>
    <xf numFmtId="3" fontId="0" fillId="0" borderId="0" xfId="0" applyNumberFormat="1" applyAlignment="1">
      <alignment horizontal="right"/>
    </xf>
    <xf numFmtId="164" fontId="5" fillId="2" borderId="1" xfId="0" applyNumberFormat="1" applyFont="1" applyFill="1" applyBorder="1" applyAlignment="1">
      <alignment horizontal="center"/>
    </xf>
    <xf numFmtId="164" fontId="8" fillId="0" borderId="0" xfId="0" applyNumberFormat="1" applyFont="1" applyAlignment="1">
      <alignment vertical="center" wrapText="1"/>
    </xf>
    <xf numFmtId="165" fontId="0" fillId="0" borderId="0" xfId="0" applyNumberFormat="1" applyAlignment="1">
      <alignment horizontal="right"/>
    </xf>
    <xf numFmtId="165" fontId="0" fillId="0" borderId="0" xfId="0" applyNumberFormat="1"/>
    <xf numFmtId="166" fontId="0" fillId="0" borderId="0" xfId="0" applyNumberFormat="1"/>
    <xf numFmtId="3" fontId="6" fillId="0" borderId="3"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0" fontId="0" fillId="0" borderId="0" xfId="0" applyFill="1"/>
    <xf numFmtId="3" fontId="0" fillId="0" borderId="0" xfId="0" applyNumberFormat="1" applyFill="1"/>
    <xf numFmtId="168" fontId="0" fillId="0" borderId="0" xfId="0" applyNumberFormat="1" applyFill="1"/>
    <xf numFmtId="164" fontId="0" fillId="0" borderId="0" xfId="0" applyNumberFormat="1" applyFill="1"/>
    <xf numFmtId="164" fontId="5" fillId="0" borderId="0" xfId="0" applyNumberFormat="1" applyFont="1" applyFill="1" applyBorder="1" applyAlignment="1">
      <alignment horizontal="right" vertical="center" wrapText="1"/>
    </xf>
    <xf numFmtId="0" fontId="0" fillId="0" borderId="0" xfId="0" applyFill="1" applyBorder="1"/>
    <xf numFmtId="167" fontId="0" fillId="0" borderId="0" xfId="0" applyNumberFormat="1" applyFill="1"/>
    <xf numFmtId="0" fontId="4" fillId="0" borderId="1" xfId="0" applyFont="1" applyFill="1" applyBorder="1" applyAlignment="1">
      <alignment horizontal="center"/>
    </xf>
    <xf numFmtId="0" fontId="4" fillId="0" borderId="0" xfId="0" applyFont="1" applyFill="1" applyBorder="1"/>
    <xf numFmtId="0" fontId="1" fillId="0" borderId="1" xfId="0" applyFont="1" applyFill="1" applyBorder="1"/>
    <xf numFmtId="0" fontId="2" fillId="0" borderId="0" xfId="0" applyFont="1" applyFill="1"/>
    <xf numFmtId="3" fontId="2" fillId="0" borderId="0" xfId="0" applyNumberFormat="1" applyFont="1" applyFill="1"/>
    <xf numFmtId="164" fontId="5" fillId="0" borderId="2" xfId="0" applyNumberFormat="1" applyFont="1" applyFill="1" applyBorder="1" applyAlignment="1">
      <alignment horizontal="center" vertical="center" wrapText="1"/>
    </xf>
    <xf numFmtId="3" fontId="2" fillId="0" borderId="1" xfId="0" applyNumberFormat="1" applyFont="1" applyFill="1" applyBorder="1"/>
    <xf numFmtId="0" fontId="7" fillId="0" borderId="10" xfId="0" applyFont="1" applyBorder="1" applyAlignment="1">
      <alignment vertical="center" wrapText="1"/>
    </xf>
    <xf numFmtId="2" fontId="13" fillId="0" borderId="1" xfId="0" applyNumberFormat="1" applyFont="1" applyBorder="1" applyAlignment="1">
      <alignment horizontal="center"/>
    </xf>
    <xf numFmtId="164" fontId="13" fillId="0" borderId="1" xfId="0" applyNumberFormat="1" applyFont="1" applyBorder="1" applyAlignment="1">
      <alignment horizontal="center"/>
    </xf>
    <xf numFmtId="0" fontId="13" fillId="0" borderId="1" xfId="0" applyFont="1" applyBorder="1" applyAlignment="1">
      <alignment horizontal="center"/>
    </xf>
    <xf numFmtId="0" fontId="2"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vertical="center"/>
    </xf>
    <xf numFmtId="1" fontId="5" fillId="0" borderId="6" xfId="0" applyNumberFormat="1" applyFont="1" applyFill="1" applyBorder="1" applyAlignment="1">
      <alignment horizontal="center" vertical="center"/>
    </xf>
    <xf numFmtId="1" fontId="5" fillId="0" borderId="8" xfId="0" applyNumberFormat="1" applyFont="1" applyFill="1" applyBorder="1" applyAlignment="1">
      <alignment horizontal="center" vertical="center"/>
    </xf>
    <xf numFmtId="1" fontId="7" fillId="0" borderId="5" xfId="0" applyNumberFormat="1" applyFont="1" applyFill="1" applyBorder="1" applyAlignment="1">
      <alignment horizontal="center" vertical="center"/>
    </xf>
    <xf numFmtId="0" fontId="4" fillId="0" borderId="1" xfId="0" applyFont="1" applyBorder="1" applyAlignment="1">
      <alignment horizontal="center"/>
    </xf>
    <xf numFmtId="164" fontId="4" fillId="2" borderId="1" xfId="0" applyNumberFormat="1" applyFont="1" applyFill="1" applyBorder="1" applyAlignment="1">
      <alignment horizontal="center" wrapText="1"/>
    </xf>
    <xf numFmtId="164" fontId="4" fillId="0" borderId="1" xfId="0" applyNumberFormat="1" applyFont="1" applyBorder="1" applyAlignment="1">
      <alignment horizontal="center" wrapText="1"/>
    </xf>
    <xf numFmtId="2" fontId="0" fillId="0" borderId="0" xfId="0" applyNumberFormat="1" applyBorder="1"/>
    <xf numFmtId="4" fontId="0" fillId="0" borderId="0" xfId="0" applyNumberFormat="1"/>
    <xf numFmtId="164" fontId="0" fillId="0" borderId="1" xfId="0" applyNumberFormat="1" applyBorder="1" applyAlignment="1">
      <alignment horizontal="center"/>
    </xf>
    <xf numFmtId="2" fontId="0" fillId="0" borderId="1" xfId="0" applyNumberFormat="1" applyBorder="1" applyAlignment="1">
      <alignment horizontal="center"/>
    </xf>
    <xf numFmtId="3" fontId="14" fillId="0" borderId="1" xfId="0" applyNumberFormat="1" applyFont="1" applyBorder="1" applyAlignment="1">
      <alignment horizontal="center"/>
    </xf>
    <xf numFmtId="169" fontId="14" fillId="0" borderId="1" xfId="1" applyNumberFormat="1" applyFont="1" applyBorder="1" applyAlignment="1">
      <alignment horizontal="center" vertical="top"/>
    </xf>
    <xf numFmtId="164" fontId="14" fillId="0" borderId="1" xfId="0" applyNumberFormat="1" applyFont="1" applyBorder="1" applyAlignment="1">
      <alignment horizontal="center"/>
    </xf>
    <xf numFmtId="3" fontId="14" fillId="0" borderId="1" xfId="0" applyNumberFormat="1" applyFont="1" applyBorder="1" applyAlignment="1">
      <alignment horizontal="center" vertical="center"/>
    </xf>
    <xf numFmtId="164" fontId="14"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xf>
    <xf numFmtId="0" fontId="11" fillId="0" borderId="11" xfId="0" applyFont="1" applyBorder="1" applyAlignment="1">
      <alignment vertical="center"/>
    </xf>
    <xf numFmtId="0" fontId="11" fillId="0" borderId="11" xfId="0" applyFont="1" applyBorder="1" applyAlignment="1">
      <alignment horizontal="center" vertical="center" wrapText="1"/>
    </xf>
    <xf numFmtId="164" fontId="9" fillId="0" borderId="1" xfId="0" applyNumberFormat="1" applyFont="1" applyBorder="1" applyAlignment="1">
      <alignment horizontal="center" vertical="center"/>
    </xf>
    <xf numFmtId="164" fontId="2" fillId="0" borderId="1" xfId="0" applyNumberFormat="1" applyFont="1" applyBorder="1" applyAlignment="1">
      <alignment horizontal="center"/>
    </xf>
    <xf numFmtId="0" fontId="5" fillId="0" borderId="1" xfId="0" applyNumberFormat="1" applyFont="1" applyBorder="1"/>
    <xf numFmtId="0" fontId="0" fillId="0" borderId="1" xfId="0" applyNumberFormat="1" applyBorder="1"/>
    <xf numFmtId="165" fontId="5" fillId="0" borderId="1" xfId="0" applyNumberFormat="1" applyFont="1" applyBorder="1"/>
    <xf numFmtId="165" fontId="0" fillId="0" borderId="1" xfId="0" applyNumberFormat="1" applyBorder="1"/>
    <xf numFmtId="0" fontId="0" fillId="0" borderId="12" xfId="0" applyBorder="1"/>
    <xf numFmtId="0" fontId="0" fillId="0" borderId="13" xfId="0" applyBorder="1"/>
    <xf numFmtId="0" fontId="0" fillId="0" borderId="14" xfId="0" applyBorder="1"/>
    <xf numFmtId="0" fontId="1" fillId="0" borderId="0" xfId="0" applyFont="1" applyFill="1"/>
    <xf numFmtId="2" fontId="9" fillId="0" borderId="1" xfId="0" applyNumberFormat="1" applyFont="1" applyBorder="1" applyAlignment="1">
      <alignment horizontal="center" vertical="center"/>
    </xf>
    <xf numFmtId="2" fontId="2" fillId="0" borderId="1" xfId="0" applyNumberFormat="1"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center" wrapText="1"/>
    </xf>
    <xf numFmtId="0" fontId="1" fillId="0" borderId="13" xfId="0" applyFont="1" applyBorder="1" applyAlignment="1">
      <alignment horizontal="center"/>
    </xf>
    <xf numFmtId="0" fontId="0" fillId="0" borderId="0" xfId="0" applyFill="1" applyAlignment="1">
      <alignment horizontal="center"/>
    </xf>
    <xf numFmtId="0" fontId="2" fillId="0" borderId="0" xfId="0" applyFont="1" applyFill="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0" xfId="0"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'TFR by Province'!$B$3</c:f>
              <c:strCache>
                <c:ptCount val="1"/>
                <c:pt idx="0">
                  <c:v>2001-2006</c:v>
                </c:pt>
              </c:strCache>
            </c:strRef>
          </c:tx>
          <c:spPr>
            <a:solidFill>
              <a:schemeClr val="tx2"/>
            </a:solidFill>
          </c:spPr>
          <c:invertIfNegative val="0"/>
          <c:cat>
            <c:strRef>
              <c:f>'TFR by Province'!$C$2:$K$2</c:f>
              <c:strCache>
                <c:ptCount val="9"/>
                <c:pt idx="0">
                  <c:v>EC</c:v>
                </c:pt>
                <c:pt idx="1">
                  <c:v>FS</c:v>
                </c:pt>
                <c:pt idx="2">
                  <c:v>GP</c:v>
                </c:pt>
                <c:pt idx="3">
                  <c:v>KZN</c:v>
                </c:pt>
                <c:pt idx="4">
                  <c:v>LP</c:v>
                </c:pt>
                <c:pt idx="5">
                  <c:v>MP</c:v>
                </c:pt>
                <c:pt idx="6">
                  <c:v>NC</c:v>
                </c:pt>
                <c:pt idx="7">
                  <c:v>NW</c:v>
                </c:pt>
                <c:pt idx="8">
                  <c:v>WC</c:v>
                </c:pt>
              </c:strCache>
            </c:strRef>
          </c:cat>
          <c:val>
            <c:numRef>
              <c:f>'TFR by Province'!$C$3:$K$3</c:f>
              <c:numCache>
                <c:formatCode>0.00</c:formatCode>
                <c:ptCount val="9"/>
                <c:pt idx="0">
                  <c:v>3.1309637441859905</c:v>
                </c:pt>
                <c:pt idx="1">
                  <c:v>2.6876209974942156</c:v>
                </c:pt>
                <c:pt idx="2">
                  <c:v>2.1814632455164427</c:v>
                </c:pt>
                <c:pt idx="3">
                  <c:v>2.9432146748289689</c:v>
                </c:pt>
                <c:pt idx="4">
                  <c:v>3.2020362151479325</c:v>
                </c:pt>
                <c:pt idx="5">
                  <c:v>2.8499839307973982</c:v>
                </c:pt>
                <c:pt idx="6">
                  <c:v>3.0561654857456717</c:v>
                </c:pt>
                <c:pt idx="7">
                  <c:v>2.9975905781937131</c:v>
                </c:pt>
                <c:pt idx="8">
                  <c:v>2.2848209346020152</c:v>
                </c:pt>
              </c:numCache>
            </c:numRef>
          </c:val>
          <c:extLst>
            <c:ext xmlns:c16="http://schemas.microsoft.com/office/drawing/2014/chart" uri="{C3380CC4-5D6E-409C-BE32-E72D297353CC}">
              <c16:uniqueId val="{00000000-9C36-4FC7-BF38-B8C59BAD7B19}"/>
            </c:ext>
          </c:extLst>
        </c:ser>
        <c:ser>
          <c:idx val="1"/>
          <c:order val="1"/>
          <c:tx>
            <c:strRef>
              <c:f>'TFR by Province'!$B$4</c:f>
              <c:strCache>
                <c:ptCount val="1"/>
                <c:pt idx="0">
                  <c:v>2006-2011</c:v>
                </c:pt>
              </c:strCache>
            </c:strRef>
          </c:tx>
          <c:spPr>
            <a:pattFill prst="pct20">
              <a:fgClr>
                <a:schemeClr val="tx2"/>
              </a:fgClr>
              <a:bgClr>
                <a:schemeClr val="bg1"/>
              </a:bgClr>
            </a:pattFill>
            <a:ln>
              <a:solidFill>
                <a:schemeClr val="accent1"/>
              </a:solidFill>
            </a:ln>
          </c:spPr>
          <c:invertIfNegative val="0"/>
          <c:cat>
            <c:strRef>
              <c:f>'TFR by Province'!$C$2:$K$2</c:f>
              <c:strCache>
                <c:ptCount val="9"/>
                <c:pt idx="0">
                  <c:v>EC</c:v>
                </c:pt>
                <c:pt idx="1">
                  <c:v>FS</c:v>
                </c:pt>
                <c:pt idx="2">
                  <c:v>GP</c:v>
                </c:pt>
                <c:pt idx="3">
                  <c:v>KZN</c:v>
                </c:pt>
                <c:pt idx="4">
                  <c:v>LP</c:v>
                </c:pt>
                <c:pt idx="5">
                  <c:v>MP</c:v>
                </c:pt>
                <c:pt idx="6">
                  <c:v>NC</c:v>
                </c:pt>
                <c:pt idx="7">
                  <c:v>NW</c:v>
                </c:pt>
                <c:pt idx="8">
                  <c:v>WC</c:v>
                </c:pt>
              </c:strCache>
            </c:strRef>
          </c:cat>
          <c:val>
            <c:numRef>
              <c:f>'TFR by Province'!$C$4:$K$4</c:f>
              <c:numCache>
                <c:formatCode>0.00</c:formatCode>
                <c:ptCount val="9"/>
                <c:pt idx="0">
                  <c:v>3.2644217099549082</c:v>
                </c:pt>
                <c:pt idx="1">
                  <c:v>2.8499066705341836</c:v>
                </c:pt>
                <c:pt idx="2">
                  <c:v>2.2360582067366113</c:v>
                </c:pt>
                <c:pt idx="3">
                  <c:v>3.0126381351256333</c:v>
                </c:pt>
                <c:pt idx="4">
                  <c:v>3.3919764975070175</c:v>
                </c:pt>
                <c:pt idx="5">
                  <c:v>2.9525781001795703</c:v>
                </c:pt>
                <c:pt idx="6">
                  <c:v>3.1236061312217216</c:v>
                </c:pt>
                <c:pt idx="7">
                  <c:v>3.2287817572788575</c:v>
                </c:pt>
                <c:pt idx="8">
                  <c:v>2.4478361284465571</c:v>
                </c:pt>
              </c:numCache>
            </c:numRef>
          </c:val>
          <c:extLst>
            <c:ext xmlns:c16="http://schemas.microsoft.com/office/drawing/2014/chart" uri="{C3380CC4-5D6E-409C-BE32-E72D297353CC}">
              <c16:uniqueId val="{00000001-9C36-4FC7-BF38-B8C59BAD7B19}"/>
            </c:ext>
          </c:extLst>
        </c:ser>
        <c:ser>
          <c:idx val="2"/>
          <c:order val="2"/>
          <c:tx>
            <c:strRef>
              <c:f>'TFR by Province'!$B$5</c:f>
              <c:strCache>
                <c:ptCount val="1"/>
                <c:pt idx="0">
                  <c:v>2011-2016</c:v>
                </c:pt>
              </c:strCache>
            </c:strRef>
          </c:tx>
          <c:spPr>
            <a:pattFill prst="wdDnDiag">
              <a:fgClr>
                <a:schemeClr val="accent1"/>
              </a:fgClr>
              <a:bgClr>
                <a:schemeClr val="bg1"/>
              </a:bgClr>
            </a:pattFill>
            <a:ln>
              <a:solidFill>
                <a:schemeClr val="accent1"/>
              </a:solidFill>
            </a:ln>
          </c:spPr>
          <c:invertIfNegative val="0"/>
          <c:cat>
            <c:strRef>
              <c:f>'TFR by Province'!$C$2:$K$2</c:f>
              <c:strCache>
                <c:ptCount val="9"/>
                <c:pt idx="0">
                  <c:v>EC</c:v>
                </c:pt>
                <c:pt idx="1">
                  <c:v>FS</c:v>
                </c:pt>
                <c:pt idx="2">
                  <c:v>GP</c:v>
                </c:pt>
                <c:pt idx="3">
                  <c:v>KZN</c:v>
                </c:pt>
                <c:pt idx="4">
                  <c:v>LP</c:v>
                </c:pt>
                <c:pt idx="5">
                  <c:v>MP</c:v>
                </c:pt>
                <c:pt idx="6">
                  <c:v>NC</c:v>
                </c:pt>
                <c:pt idx="7">
                  <c:v>NW</c:v>
                </c:pt>
                <c:pt idx="8">
                  <c:v>WC</c:v>
                </c:pt>
              </c:strCache>
            </c:strRef>
          </c:cat>
          <c:val>
            <c:numRef>
              <c:f>'TFR by Province'!$C$5:$K$5</c:f>
              <c:numCache>
                <c:formatCode>0.00</c:formatCode>
                <c:ptCount val="9"/>
                <c:pt idx="0">
                  <c:v>2.9828748469634165</c:v>
                </c:pt>
                <c:pt idx="1">
                  <c:v>2.48020973362665</c:v>
                </c:pt>
                <c:pt idx="2">
                  <c:v>2.1012152379236415</c:v>
                </c:pt>
                <c:pt idx="3">
                  <c:v>2.822748131610529</c:v>
                </c:pt>
                <c:pt idx="4">
                  <c:v>3.1264530081700226</c:v>
                </c:pt>
                <c:pt idx="5">
                  <c:v>2.5300271174784301</c:v>
                </c:pt>
                <c:pt idx="6">
                  <c:v>2.7362758437265806</c:v>
                </c:pt>
                <c:pt idx="7">
                  <c:v>2.7745993124254449</c:v>
                </c:pt>
                <c:pt idx="8">
                  <c:v>2.1442405835297147</c:v>
                </c:pt>
              </c:numCache>
            </c:numRef>
          </c:val>
          <c:extLst>
            <c:ext xmlns:c16="http://schemas.microsoft.com/office/drawing/2014/chart" uri="{C3380CC4-5D6E-409C-BE32-E72D297353CC}">
              <c16:uniqueId val="{00000002-9C36-4FC7-BF38-B8C59BAD7B19}"/>
            </c:ext>
          </c:extLst>
        </c:ser>
        <c:ser>
          <c:idx val="3"/>
          <c:order val="3"/>
          <c:tx>
            <c:strRef>
              <c:f>'TFR by Province'!$B$6</c:f>
              <c:strCache>
                <c:ptCount val="1"/>
                <c:pt idx="0">
                  <c:v>2016-2021</c:v>
                </c:pt>
              </c:strCache>
            </c:strRef>
          </c:tx>
          <c:spPr>
            <a:solidFill>
              <a:schemeClr val="bg1"/>
            </a:solidFill>
            <a:ln cmpd="sng">
              <a:solidFill>
                <a:schemeClr val="accent1"/>
              </a:solidFill>
            </a:ln>
          </c:spPr>
          <c:invertIfNegative val="0"/>
          <c:cat>
            <c:strRef>
              <c:f>'TFR by Province'!$C$2:$K$2</c:f>
              <c:strCache>
                <c:ptCount val="9"/>
                <c:pt idx="0">
                  <c:v>EC</c:v>
                </c:pt>
                <c:pt idx="1">
                  <c:v>FS</c:v>
                </c:pt>
                <c:pt idx="2">
                  <c:v>GP</c:v>
                </c:pt>
                <c:pt idx="3">
                  <c:v>KZN</c:v>
                </c:pt>
                <c:pt idx="4">
                  <c:v>LP</c:v>
                </c:pt>
                <c:pt idx="5">
                  <c:v>MP</c:v>
                </c:pt>
                <c:pt idx="6">
                  <c:v>NC</c:v>
                </c:pt>
                <c:pt idx="7">
                  <c:v>NW</c:v>
                </c:pt>
                <c:pt idx="8">
                  <c:v>WC</c:v>
                </c:pt>
              </c:strCache>
            </c:strRef>
          </c:cat>
          <c:val>
            <c:numRef>
              <c:f>'TFR by Province'!$C$6:$K$6</c:f>
              <c:numCache>
                <c:formatCode>0.00</c:formatCode>
                <c:ptCount val="9"/>
                <c:pt idx="0">
                  <c:v>2.8481295203662689</c:v>
                </c:pt>
                <c:pt idx="1">
                  <c:v>2.338800898933235</c:v>
                </c:pt>
                <c:pt idx="2">
                  <c:v>1.8999365900337939</c:v>
                </c:pt>
                <c:pt idx="3">
                  <c:v>2.7796283671479554</c:v>
                </c:pt>
                <c:pt idx="4">
                  <c:v>2.9027839840478613</c:v>
                </c:pt>
                <c:pt idx="5">
                  <c:v>2.4446356347966924</c:v>
                </c:pt>
                <c:pt idx="6">
                  <c:v>2.6132978183267355</c:v>
                </c:pt>
                <c:pt idx="7">
                  <c:v>2.6808642420667184</c:v>
                </c:pt>
                <c:pt idx="8">
                  <c:v>2.0050069012239282</c:v>
                </c:pt>
              </c:numCache>
            </c:numRef>
          </c:val>
          <c:extLst>
            <c:ext xmlns:c16="http://schemas.microsoft.com/office/drawing/2014/chart" uri="{C3380CC4-5D6E-409C-BE32-E72D297353CC}">
              <c16:uniqueId val="{00000003-9C36-4FC7-BF38-B8C59BAD7B19}"/>
            </c:ext>
          </c:extLst>
        </c:ser>
        <c:dLbls>
          <c:showLegendKey val="0"/>
          <c:showVal val="0"/>
          <c:showCatName val="0"/>
          <c:showSerName val="0"/>
          <c:showPercent val="0"/>
          <c:showBubbleSize val="0"/>
        </c:dLbls>
        <c:gapWidth val="150"/>
        <c:axId val="2091767760"/>
        <c:axId val="2091763952"/>
      </c:barChart>
      <c:catAx>
        <c:axId val="2091767760"/>
        <c:scaling>
          <c:orientation val="minMax"/>
        </c:scaling>
        <c:delete val="0"/>
        <c:axPos val="b"/>
        <c:numFmt formatCode="General" sourceLinked="1"/>
        <c:majorTickMark val="none"/>
        <c:minorTickMark val="none"/>
        <c:tickLblPos val="nextTo"/>
        <c:crossAx val="2091763952"/>
        <c:crosses val="autoZero"/>
        <c:auto val="1"/>
        <c:lblAlgn val="ctr"/>
        <c:lblOffset val="100"/>
        <c:noMultiLvlLbl val="0"/>
      </c:catAx>
      <c:valAx>
        <c:axId val="2091763952"/>
        <c:scaling>
          <c:orientation val="minMax"/>
        </c:scaling>
        <c:delete val="0"/>
        <c:axPos val="l"/>
        <c:majorGridlines/>
        <c:title>
          <c:tx>
            <c:rich>
              <a:bodyPr/>
              <a:lstStyle/>
              <a:p>
                <a:pPr>
                  <a:defRPr/>
                </a:pPr>
                <a:r>
                  <a:rPr lang="en-US"/>
                  <a:t>Total Fertility Rate</a:t>
                </a:r>
              </a:p>
            </c:rich>
          </c:tx>
          <c:overlay val="0"/>
        </c:title>
        <c:numFmt formatCode="0.00" sourceLinked="1"/>
        <c:majorTickMark val="none"/>
        <c:minorTickMark val="none"/>
        <c:tickLblPos val="nextTo"/>
        <c:crossAx val="2091767760"/>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Male Life expectancy</a:t>
            </a:r>
          </a:p>
        </c:rich>
      </c:tx>
      <c:overlay val="0"/>
    </c:title>
    <c:autoTitleDeleted val="0"/>
    <c:plotArea>
      <c:layout/>
      <c:barChart>
        <c:barDir val="col"/>
        <c:grouping val="clustered"/>
        <c:varyColors val="0"/>
        <c:ser>
          <c:idx val="0"/>
          <c:order val="0"/>
          <c:tx>
            <c:strRef>
              <c:f>'LE by gender and prov'!$B$5</c:f>
              <c:strCache>
                <c:ptCount val="1"/>
                <c:pt idx="0">
                  <c:v>2001-2006</c:v>
                </c:pt>
              </c:strCache>
            </c:strRef>
          </c:tx>
          <c:spPr>
            <a:solidFill>
              <a:schemeClr val="tx2"/>
            </a:solidFill>
            <a:ln>
              <a:solidFill>
                <a:schemeClr val="tx1"/>
              </a:solidFill>
            </a:ln>
          </c:spPr>
          <c:invertIfNegative val="0"/>
          <c:cat>
            <c:strRef>
              <c:f>'LE by gender and prov'!$C$4:$K$4</c:f>
              <c:strCache>
                <c:ptCount val="9"/>
                <c:pt idx="0">
                  <c:v>EC</c:v>
                </c:pt>
                <c:pt idx="1">
                  <c:v>FS</c:v>
                </c:pt>
                <c:pt idx="2">
                  <c:v>GP</c:v>
                </c:pt>
                <c:pt idx="3">
                  <c:v>KZN</c:v>
                </c:pt>
                <c:pt idx="4">
                  <c:v>LP</c:v>
                </c:pt>
                <c:pt idx="5">
                  <c:v>MP</c:v>
                </c:pt>
                <c:pt idx="6">
                  <c:v>NC</c:v>
                </c:pt>
                <c:pt idx="7">
                  <c:v>NW</c:v>
                </c:pt>
                <c:pt idx="8">
                  <c:v>WC</c:v>
                </c:pt>
              </c:strCache>
            </c:strRef>
          </c:cat>
          <c:val>
            <c:numRef>
              <c:f>'LE by gender and prov'!$C$5:$K$5</c:f>
              <c:numCache>
                <c:formatCode>0.0</c:formatCode>
                <c:ptCount val="9"/>
                <c:pt idx="0">
                  <c:v>52.160671916843157</c:v>
                </c:pt>
                <c:pt idx="1">
                  <c:v>45.798054130683767</c:v>
                </c:pt>
                <c:pt idx="2">
                  <c:v>55.07093717431033</c:v>
                </c:pt>
                <c:pt idx="3">
                  <c:v>47.352611372875103</c:v>
                </c:pt>
                <c:pt idx="4">
                  <c:v>54.001106676570295</c:v>
                </c:pt>
                <c:pt idx="5">
                  <c:v>52.507960369920681</c:v>
                </c:pt>
                <c:pt idx="6">
                  <c:v>51.857574829504479</c:v>
                </c:pt>
                <c:pt idx="7">
                  <c:v>49.299267242199576</c:v>
                </c:pt>
                <c:pt idx="8">
                  <c:v>59.287145363336059</c:v>
                </c:pt>
              </c:numCache>
            </c:numRef>
          </c:val>
          <c:extLst>
            <c:ext xmlns:c16="http://schemas.microsoft.com/office/drawing/2014/chart" uri="{C3380CC4-5D6E-409C-BE32-E72D297353CC}">
              <c16:uniqueId val="{00000000-0AE9-43E3-87B6-D8188E020B16}"/>
            </c:ext>
          </c:extLst>
        </c:ser>
        <c:ser>
          <c:idx val="1"/>
          <c:order val="1"/>
          <c:tx>
            <c:strRef>
              <c:f>'LE by gender and prov'!$B$6</c:f>
              <c:strCache>
                <c:ptCount val="1"/>
                <c:pt idx="0">
                  <c:v>2006-2011</c:v>
                </c:pt>
              </c:strCache>
            </c:strRef>
          </c:tx>
          <c:spPr>
            <a:pattFill prst="pct10">
              <a:fgClr>
                <a:schemeClr val="tx2"/>
              </a:fgClr>
              <a:bgClr>
                <a:schemeClr val="bg1"/>
              </a:bgClr>
            </a:pattFill>
            <a:ln>
              <a:solidFill>
                <a:schemeClr val="tx1"/>
              </a:solidFill>
            </a:ln>
          </c:spPr>
          <c:invertIfNegative val="0"/>
          <c:cat>
            <c:strRef>
              <c:f>'LE by gender and prov'!$C$4:$K$4</c:f>
              <c:strCache>
                <c:ptCount val="9"/>
                <c:pt idx="0">
                  <c:v>EC</c:v>
                </c:pt>
                <c:pt idx="1">
                  <c:v>FS</c:v>
                </c:pt>
                <c:pt idx="2">
                  <c:v>GP</c:v>
                </c:pt>
                <c:pt idx="3">
                  <c:v>KZN</c:v>
                </c:pt>
                <c:pt idx="4">
                  <c:v>LP</c:v>
                </c:pt>
                <c:pt idx="5">
                  <c:v>MP</c:v>
                </c:pt>
                <c:pt idx="6">
                  <c:v>NC</c:v>
                </c:pt>
                <c:pt idx="7">
                  <c:v>NW</c:v>
                </c:pt>
                <c:pt idx="8">
                  <c:v>WC</c:v>
                </c:pt>
              </c:strCache>
            </c:strRef>
          </c:cat>
          <c:val>
            <c:numRef>
              <c:f>'LE by gender and prov'!$C$6:$K$6</c:f>
              <c:numCache>
                <c:formatCode>0.0</c:formatCode>
                <c:ptCount val="9"/>
                <c:pt idx="0">
                  <c:v>52.398475968931841</c:v>
                </c:pt>
                <c:pt idx="1">
                  <c:v>46.129806132690547</c:v>
                </c:pt>
                <c:pt idx="2">
                  <c:v>56.034166299210725</c:v>
                </c:pt>
                <c:pt idx="3">
                  <c:v>47.697127612194748</c:v>
                </c:pt>
                <c:pt idx="4">
                  <c:v>53.961914665498462</c:v>
                </c:pt>
                <c:pt idx="5">
                  <c:v>52.641740703578463</c:v>
                </c:pt>
                <c:pt idx="6">
                  <c:v>52.747559120142895</c:v>
                </c:pt>
                <c:pt idx="7">
                  <c:v>49.936427182519303</c:v>
                </c:pt>
                <c:pt idx="8">
                  <c:v>60.546592538008142</c:v>
                </c:pt>
              </c:numCache>
            </c:numRef>
          </c:val>
          <c:extLst>
            <c:ext xmlns:c16="http://schemas.microsoft.com/office/drawing/2014/chart" uri="{C3380CC4-5D6E-409C-BE32-E72D297353CC}">
              <c16:uniqueId val="{00000001-0AE9-43E3-87B6-D8188E020B16}"/>
            </c:ext>
          </c:extLst>
        </c:ser>
        <c:ser>
          <c:idx val="2"/>
          <c:order val="2"/>
          <c:tx>
            <c:strRef>
              <c:f>'LE by gender and prov'!$B$7</c:f>
              <c:strCache>
                <c:ptCount val="1"/>
                <c:pt idx="0">
                  <c:v>2011-2016</c:v>
                </c:pt>
              </c:strCache>
            </c:strRef>
          </c:tx>
          <c:spPr>
            <a:pattFill prst="wdDnDiag">
              <a:fgClr>
                <a:schemeClr val="tx2"/>
              </a:fgClr>
              <a:bgClr>
                <a:schemeClr val="bg1"/>
              </a:bgClr>
            </a:pattFill>
            <a:ln>
              <a:solidFill>
                <a:schemeClr val="tx1"/>
              </a:solidFill>
            </a:ln>
          </c:spPr>
          <c:invertIfNegative val="0"/>
          <c:cat>
            <c:strRef>
              <c:f>'LE by gender and prov'!$C$4:$K$4</c:f>
              <c:strCache>
                <c:ptCount val="9"/>
                <c:pt idx="0">
                  <c:v>EC</c:v>
                </c:pt>
                <c:pt idx="1">
                  <c:v>FS</c:v>
                </c:pt>
                <c:pt idx="2">
                  <c:v>GP</c:v>
                </c:pt>
                <c:pt idx="3">
                  <c:v>KZN</c:v>
                </c:pt>
                <c:pt idx="4">
                  <c:v>LP</c:v>
                </c:pt>
                <c:pt idx="5">
                  <c:v>MP</c:v>
                </c:pt>
                <c:pt idx="6">
                  <c:v>NC</c:v>
                </c:pt>
                <c:pt idx="7">
                  <c:v>NW</c:v>
                </c:pt>
                <c:pt idx="8">
                  <c:v>WC</c:v>
                </c:pt>
              </c:strCache>
            </c:strRef>
          </c:cat>
          <c:val>
            <c:numRef>
              <c:f>'LE by gender and prov'!$C$7:$K$7</c:f>
              <c:numCache>
                <c:formatCode>0.0</c:formatCode>
                <c:ptCount val="9"/>
                <c:pt idx="0">
                  <c:v>57.661105250382413</c:v>
                </c:pt>
                <c:pt idx="1">
                  <c:v>53.328957111240783</c:v>
                </c:pt>
                <c:pt idx="2">
                  <c:v>61.393692921452242</c:v>
                </c:pt>
                <c:pt idx="3">
                  <c:v>54.66553522973819</c:v>
                </c:pt>
                <c:pt idx="4">
                  <c:v>58.829424964987325</c:v>
                </c:pt>
                <c:pt idx="5">
                  <c:v>58.103800408440279</c:v>
                </c:pt>
                <c:pt idx="6">
                  <c:v>56.199504270698121</c:v>
                </c:pt>
                <c:pt idx="7">
                  <c:v>56.828656260521136</c:v>
                </c:pt>
                <c:pt idx="8">
                  <c:v>64.218376242033628</c:v>
                </c:pt>
              </c:numCache>
            </c:numRef>
          </c:val>
          <c:extLst>
            <c:ext xmlns:c16="http://schemas.microsoft.com/office/drawing/2014/chart" uri="{C3380CC4-5D6E-409C-BE32-E72D297353CC}">
              <c16:uniqueId val="{00000002-0AE9-43E3-87B6-D8188E020B16}"/>
            </c:ext>
          </c:extLst>
        </c:ser>
        <c:ser>
          <c:idx val="3"/>
          <c:order val="3"/>
          <c:tx>
            <c:strRef>
              <c:f>'LE by gender and prov'!$B$8</c:f>
              <c:strCache>
                <c:ptCount val="1"/>
                <c:pt idx="0">
                  <c:v>2016-2021</c:v>
                </c:pt>
              </c:strCache>
            </c:strRef>
          </c:tx>
          <c:spPr>
            <a:solidFill>
              <a:schemeClr val="bg1"/>
            </a:solidFill>
            <a:ln>
              <a:solidFill>
                <a:schemeClr val="tx1"/>
              </a:solidFill>
            </a:ln>
          </c:spPr>
          <c:invertIfNegative val="0"/>
          <c:cat>
            <c:strRef>
              <c:f>'LE by gender and prov'!$C$4:$K$4</c:f>
              <c:strCache>
                <c:ptCount val="9"/>
                <c:pt idx="0">
                  <c:v>EC</c:v>
                </c:pt>
                <c:pt idx="1">
                  <c:v>FS</c:v>
                </c:pt>
                <c:pt idx="2">
                  <c:v>GP</c:v>
                </c:pt>
                <c:pt idx="3">
                  <c:v>KZN</c:v>
                </c:pt>
                <c:pt idx="4">
                  <c:v>LP</c:v>
                </c:pt>
                <c:pt idx="5">
                  <c:v>MP</c:v>
                </c:pt>
                <c:pt idx="6">
                  <c:v>NC</c:v>
                </c:pt>
                <c:pt idx="7">
                  <c:v>NW</c:v>
                </c:pt>
                <c:pt idx="8">
                  <c:v>WC</c:v>
                </c:pt>
              </c:strCache>
            </c:strRef>
          </c:cat>
          <c:val>
            <c:numRef>
              <c:f>'LE by gender and prov'!$C$8:$K$8</c:f>
              <c:numCache>
                <c:formatCode>0.0</c:formatCode>
                <c:ptCount val="9"/>
                <c:pt idx="0">
                  <c:v>59.641421902527625</c:v>
                </c:pt>
                <c:pt idx="1">
                  <c:v>55.971779861310289</c:v>
                </c:pt>
                <c:pt idx="2">
                  <c:v>63.945357300041465</c:v>
                </c:pt>
                <c:pt idx="3">
                  <c:v>58.249172375770605</c:v>
                </c:pt>
                <c:pt idx="4">
                  <c:v>62.030259827539545</c:v>
                </c:pt>
                <c:pt idx="5">
                  <c:v>61.786631480196604</c:v>
                </c:pt>
                <c:pt idx="6">
                  <c:v>58.562524556489883</c:v>
                </c:pt>
                <c:pt idx="7">
                  <c:v>58.619669256818185</c:v>
                </c:pt>
                <c:pt idx="8">
                  <c:v>65.682997257213671</c:v>
                </c:pt>
              </c:numCache>
            </c:numRef>
          </c:val>
          <c:extLst>
            <c:ext xmlns:c16="http://schemas.microsoft.com/office/drawing/2014/chart" uri="{C3380CC4-5D6E-409C-BE32-E72D297353CC}">
              <c16:uniqueId val="{00000003-0AE9-43E3-87B6-D8188E020B16}"/>
            </c:ext>
          </c:extLst>
        </c:ser>
        <c:dLbls>
          <c:showLegendKey val="0"/>
          <c:showVal val="0"/>
          <c:showCatName val="0"/>
          <c:showSerName val="0"/>
          <c:showPercent val="0"/>
          <c:showBubbleSize val="0"/>
        </c:dLbls>
        <c:gapWidth val="150"/>
        <c:axId val="2091788976"/>
        <c:axId val="2091763408"/>
      </c:barChart>
      <c:catAx>
        <c:axId val="2091788976"/>
        <c:scaling>
          <c:orientation val="minMax"/>
        </c:scaling>
        <c:delete val="0"/>
        <c:axPos val="b"/>
        <c:numFmt formatCode="General" sourceLinked="0"/>
        <c:majorTickMark val="none"/>
        <c:minorTickMark val="none"/>
        <c:tickLblPos val="nextTo"/>
        <c:crossAx val="2091763408"/>
        <c:crosses val="autoZero"/>
        <c:auto val="1"/>
        <c:lblAlgn val="ctr"/>
        <c:lblOffset val="100"/>
        <c:noMultiLvlLbl val="0"/>
      </c:catAx>
      <c:valAx>
        <c:axId val="2091763408"/>
        <c:scaling>
          <c:orientation val="minMax"/>
          <c:max val="80"/>
        </c:scaling>
        <c:delete val="0"/>
        <c:axPos val="l"/>
        <c:majorGridlines/>
        <c:title>
          <c:tx>
            <c:rich>
              <a:bodyPr/>
              <a:lstStyle/>
              <a:p>
                <a:pPr>
                  <a:defRPr/>
                </a:pPr>
                <a:r>
                  <a:rPr lang="en-US"/>
                  <a:t>Life Expectancy</a:t>
                </a:r>
              </a:p>
            </c:rich>
          </c:tx>
          <c:overlay val="0"/>
        </c:title>
        <c:numFmt formatCode="0.0" sourceLinked="1"/>
        <c:majorTickMark val="none"/>
        <c:minorTickMark val="none"/>
        <c:tickLblPos val="nextTo"/>
        <c:crossAx val="2091788976"/>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Female Life expectancy</a:t>
            </a:r>
          </a:p>
        </c:rich>
      </c:tx>
      <c:overlay val="0"/>
    </c:title>
    <c:autoTitleDeleted val="0"/>
    <c:plotArea>
      <c:layout/>
      <c:barChart>
        <c:barDir val="col"/>
        <c:grouping val="clustered"/>
        <c:varyColors val="0"/>
        <c:ser>
          <c:idx val="0"/>
          <c:order val="0"/>
          <c:tx>
            <c:strRef>
              <c:f>'LE by gender and prov'!$B$11</c:f>
              <c:strCache>
                <c:ptCount val="1"/>
                <c:pt idx="0">
                  <c:v>2001-2006</c:v>
                </c:pt>
              </c:strCache>
            </c:strRef>
          </c:tx>
          <c:spPr>
            <a:solidFill>
              <a:schemeClr val="tx2"/>
            </a:solidFill>
            <a:ln>
              <a:solidFill>
                <a:schemeClr val="tx1"/>
              </a:solidFill>
            </a:ln>
          </c:spPr>
          <c:invertIfNegative val="0"/>
          <c:cat>
            <c:strRef>
              <c:f>'LE by gender and prov'!$C$10:$K$10</c:f>
              <c:strCache>
                <c:ptCount val="9"/>
                <c:pt idx="0">
                  <c:v>EC</c:v>
                </c:pt>
                <c:pt idx="1">
                  <c:v>FS</c:v>
                </c:pt>
                <c:pt idx="2">
                  <c:v>GP</c:v>
                </c:pt>
                <c:pt idx="3">
                  <c:v>KZN</c:v>
                </c:pt>
                <c:pt idx="4">
                  <c:v>LP</c:v>
                </c:pt>
                <c:pt idx="5">
                  <c:v>MP</c:v>
                </c:pt>
                <c:pt idx="6">
                  <c:v>NC</c:v>
                </c:pt>
                <c:pt idx="7">
                  <c:v>NW</c:v>
                </c:pt>
                <c:pt idx="8">
                  <c:v>WC</c:v>
                </c:pt>
              </c:strCache>
            </c:strRef>
          </c:cat>
          <c:val>
            <c:numRef>
              <c:f>'LE by gender and prov'!$C$11:$K$11</c:f>
              <c:numCache>
                <c:formatCode>0.0</c:formatCode>
                <c:ptCount val="9"/>
                <c:pt idx="0">
                  <c:v>56.540313808500869</c:v>
                </c:pt>
                <c:pt idx="1">
                  <c:v>48.953271888589384</c:v>
                </c:pt>
                <c:pt idx="2">
                  <c:v>59.905219027588998</c:v>
                </c:pt>
                <c:pt idx="3">
                  <c:v>52.081875548902097</c:v>
                </c:pt>
                <c:pt idx="4">
                  <c:v>59.47886906761677</c:v>
                </c:pt>
                <c:pt idx="5">
                  <c:v>55.732768449389965</c:v>
                </c:pt>
                <c:pt idx="6">
                  <c:v>56.946386191949259</c:v>
                </c:pt>
                <c:pt idx="7">
                  <c:v>52.952844385216068</c:v>
                </c:pt>
                <c:pt idx="8">
                  <c:v>64.028131088467674</c:v>
                </c:pt>
              </c:numCache>
            </c:numRef>
          </c:val>
          <c:extLst>
            <c:ext xmlns:c16="http://schemas.microsoft.com/office/drawing/2014/chart" uri="{C3380CC4-5D6E-409C-BE32-E72D297353CC}">
              <c16:uniqueId val="{00000000-4394-416F-BCA2-2C72C4A23E2D}"/>
            </c:ext>
          </c:extLst>
        </c:ser>
        <c:ser>
          <c:idx val="1"/>
          <c:order val="1"/>
          <c:tx>
            <c:strRef>
              <c:f>'LE by gender and prov'!$B$12</c:f>
              <c:strCache>
                <c:ptCount val="1"/>
                <c:pt idx="0">
                  <c:v>2006-2011</c:v>
                </c:pt>
              </c:strCache>
            </c:strRef>
          </c:tx>
          <c:spPr>
            <a:pattFill prst="pct10">
              <a:fgClr>
                <a:schemeClr val="tx2"/>
              </a:fgClr>
              <a:bgClr>
                <a:schemeClr val="bg1"/>
              </a:bgClr>
            </a:pattFill>
            <a:ln>
              <a:solidFill>
                <a:schemeClr val="tx1"/>
              </a:solidFill>
            </a:ln>
          </c:spPr>
          <c:invertIfNegative val="0"/>
          <c:cat>
            <c:strRef>
              <c:f>'LE by gender and prov'!$C$10:$K$10</c:f>
              <c:strCache>
                <c:ptCount val="9"/>
                <c:pt idx="0">
                  <c:v>EC</c:v>
                </c:pt>
                <c:pt idx="1">
                  <c:v>FS</c:v>
                </c:pt>
                <c:pt idx="2">
                  <c:v>GP</c:v>
                </c:pt>
                <c:pt idx="3">
                  <c:v>KZN</c:v>
                </c:pt>
                <c:pt idx="4">
                  <c:v>LP</c:v>
                </c:pt>
                <c:pt idx="5">
                  <c:v>MP</c:v>
                </c:pt>
                <c:pt idx="6">
                  <c:v>NC</c:v>
                </c:pt>
                <c:pt idx="7">
                  <c:v>NW</c:v>
                </c:pt>
                <c:pt idx="8">
                  <c:v>WC</c:v>
                </c:pt>
              </c:strCache>
            </c:strRef>
          </c:cat>
          <c:val>
            <c:numRef>
              <c:f>'LE by gender and prov'!$C$12:$K$12</c:f>
              <c:numCache>
                <c:formatCode>0.0</c:formatCode>
                <c:ptCount val="9"/>
                <c:pt idx="0">
                  <c:v>56.806616608550641</c:v>
                </c:pt>
                <c:pt idx="1">
                  <c:v>49.06153386782011</c:v>
                </c:pt>
                <c:pt idx="2">
                  <c:v>59.922523518151017</c:v>
                </c:pt>
                <c:pt idx="3">
                  <c:v>52.463096784365383</c:v>
                </c:pt>
                <c:pt idx="4">
                  <c:v>59.647487640182611</c:v>
                </c:pt>
                <c:pt idx="5">
                  <c:v>55.875831026466606</c:v>
                </c:pt>
                <c:pt idx="6">
                  <c:v>57.019460530390852</c:v>
                </c:pt>
                <c:pt idx="7">
                  <c:v>53.141944960006121</c:v>
                </c:pt>
                <c:pt idx="8">
                  <c:v>65.360474290880461</c:v>
                </c:pt>
              </c:numCache>
            </c:numRef>
          </c:val>
          <c:extLst>
            <c:ext xmlns:c16="http://schemas.microsoft.com/office/drawing/2014/chart" uri="{C3380CC4-5D6E-409C-BE32-E72D297353CC}">
              <c16:uniqueId val="{00000001-4394-416F-BCA2-2C72C4A23E2D}"/>
            </c:ext>
          </c:extLst>
        </c:ser>
        <c:ser>
          <c:idx val="2"/>
          <c:order val="2"/>
          <c:tx>
            <c:strRef>
              <c:f>'LE by gender and prov'!$B$13</c:f>
              <c:strCache>
                <c:ptCount val="1"/>
                <c:pt idx="0">
                  <c:v>2011-2016</c:v>
                </c:pt>
              </c:strCache>
            </c:strRef>
          </c:tx>
          <c:spPr>
            <a:pattFill prst="wdDnDiag">
              <a:fgClr>
                <a:schemeClr val="tx2"/>
              </a:fgClr>
              <a:bgClr>
                <a:schemeClr val="bg1"/>
              </a:bgClr>
            </a:pattFill>
            <a:ln>
              <a:solidFill>
                <a:schemeClr val="tx1"/>
              </a:solidFill>
            </a:ln>
          </c:spPr>
          <c:invertIfNegative val="0"/>
          <c:cat>
            <c:strRef>
              <c:f>'LE by gender and prov'!$C$10:$K$10</c:f>
              <c:strCache>
                <c:ptCount val="9"/>
                <c:pt idx="0">
                  <c:v>EC</c:v>
                </c:pt>
                <c:pt idx="1">
                  <c:v>FS</c:v>
                </c:pt>
                <c:pt idx="2">
                  <c:v>GP</c:v>
                </c:pt>
                <c:pt idx="3">
                  <c:v>KZN</c:v>
                </c:pt>
                <c:pt idx="4">
                  <c:v>LP</c:v>
                </c:pt>
                <c:pt idx="5">
                  <c:v>MP</c:v>
                </c:pt>
                <c:pt idx="6">
                  <c:v>NC</c:v>
                </c:pt>
                <c:pt idx="7">
                  <c:v>NW</c:v>
                </c:pt>
                <c:pt idx="8">
                  <c:v>WC</c:v>
                </c:pt>
              </c:strCache>
            </c:strRef>
          </c:cat>
          <c:val>
            <c:numRef>
              <c:f>'LE by gender and prov'!$C$13:$K$13</c:f>
              <c:numCache>
                <c:formatCode>0.0</c:formatCode>
                <c:ptCount val="9"/>
                <c:pt idx="0">
                  <c:v>64.282592106499976</c:v>
                </c:pt>
                <c:pt idx="1">
                  <c:v>58.708270209632119</c:v>
                </c:pt>
                <c:pt idx="2">
                  <c:v>66.16308178250047</c:v>
                </c:pt>
                <c:pt idx="3">
                  <c:v>60.92637864229247</c:v>
                </c:pt>
                <c:pt idx="4">
                  <c:v>64.703405179620177</c:v>
                </c:pt>
                <c:pt idx="5">
                  <c:v>63.771653819663065</c:v>
                </c:pt>
                <c:pt idx="6">
                  <c:v>62.033448304671502</c:v>
                </c:pt>
                <c:pt idx="7">
                  <c:v>62.561801634189486</c:v>
                </c:pt>
                <c:pt idx="8">
                  <c:v>70.314529875146349</c:v>
                </c:pt>
              </c:numCache>
            </c:numRef>
          </c:val>
          <c:extLst>
            <c:ext xmlns:c16="http://schemas.microsoft.com/office/drawing/2014/chart" uri="{C3380CC4-5D6E-409C-BE32-E72D297353CC}">
              <c16:uniqueId val="{00000002-4394-416F-BCA2-2C72C4A23E2D}"/>
            </c:ext>
          </c:extLst>
        </c:ser>
        <c:ser>
          <c:idx val="3"/>
          <c:order val="3"/>
          <c:tx>
            <c:strRef>
              <c:f>'LE by gender and prov'!$B$14</c:f>
              <c:strCache>
                <c:ptCount val="1"/>
                <c:pt idx="0">
                  <c:v>2016-2021</c:v>
                </c:pt>
              </c:strCache>
            </c:strRef>
          </c:tx>
          <c:spPr>
            <a:solidFill>
              <a:schemeClr val="bg1"/>
            </a:solidFill>
            <a:ln>
              <a:solidFill>
                <a:schemeClr val="tx1"/>
              </a:solidFill>
            </a:ln>
          </c:spPr>
          <c:invertIfNegative val="0"/>
          <c:cat>
            <c:strRef>
              <c:f>'LE by gender and prov'!$C$10:$K$10</c:f>
              <c:strCache>
                <c:ptCount val="9"/>
                <c:pt idx="0">
                  <c:v>EC</c:v>
                </c:pt>
                <c:pt idx="1">
                  <c:v>FS</c:v>
                </c:pt>
                <c:pt idx="2">
                  <c:v>GP</c:v>
                </c:pt>
                <c:pt idx="3">
                  <c:v>KZN</c:v>
                </c:pt>
                <c:pt idx="4">
                  <c:v>LP</c:v>
                </c:pt>
                <c:pt idx="5">
                  <c:v>MP</c:v>
                </c:pt>
                <c:pt idx="6">
                  <c:v>NC</c:v>
                </c:pt>
                <c:pt idx="7">
                  <c:v>NW</c:v>
                </c:pt>
                <c:pt idx="8">
                  <c:v>WC</c:v>
                </c:pt>
              </c:strCache>
            </c:strRef>
          </c:cat>
          <c:val>
            <c:numRef>
              <c:f>'LE by gender and prov'!$C$14:$K$14</c:f>
              <c:numCache>
                <c:formatCode>0.0</c:formatCode>
                <c:ptCount val="9"/>
                <c:pt idx="0">
                  <c:v>66.275466834529738</c:v>
                </c:pt>
                <c:pt idx="1">
                  <c:v>62.001528105308246</c:v>
                </c:pt>
                <c:pt idx="2">
                  <c:v>68.72518429346286</c:v>
                </c:pt>
                <c:pt idx="3">
                  <c:v>64.573173621421006</c:v>
                </c:pt>
                <c:pt idx="4">
                  <c:v>67.238166140402711</c:v>
                </c:pt>
                <c:pt idx="5">
                  <c:v>66.84538108584546</c:v>
                </c:pt>
                <c:pt idx="6">
                  <c:v>64.84860929177826</c:v>
                </c:pt>
                <c:pt idx="7">
                  <c:v>65.029128079934267</c:v>
                </c:pt>
                <c:pt idx="8">
                  <c:v>70.986708704424501</c:v>
                </c:pt>
              </c:numCache>
            </c:numRef>
          </c:val>
          <c:extLst>
            <c:ext xmlns:c16="http://schemas.microsoft.com/office/drawing/2014/chart" uri="{C3380CC4-5D6E-409C-BE32-E72D297353CC}">
              <c16:uniqueId val="{00000003-4394-416F-BCA2-2C72C4A23E2D}"/>
            </c:ext>
          </c:extLst>
        </c:ser>
        <c:dLbls>
          <c:showLegendKey val="0"/>
          <c:showVal val="0"/>
          <c:showCatName val="0"/>
          <c:showSerName val="0"/>
          <c:showPercent val="0"/>
          <c:showBubbleSize val="0"/>
        </c:dLbls>
        <c:gapWidth val="150"/>
        <c:axId val="2091768304"/>
        <c:axId val="2091781360"/>
      </c:barChart>
      <c:catAx>
        <c:axId val="2091768304"/>
        <c:scaling>
          <c:orientation val="minMax"/>
        </c:scaling>
        <c:delete val="0"/>
        <c:axPos val="b"/>
        <c:numFmt formatCode="General" sourceLinked="0"/>
        <c:majorTickMark val="none"/>
        <c:minorTickMark val="none"/>
        <c:tickLblPos val="nextTo"/>
        <c:crossAx val="2091781360"/>
        <c:crosses val="autoZero"/>
        <c:auto val="1"/>
        <c:lblAlgn val="ctr"/>
        <c:lblOffset val="100"/>
        <c:noMultiLvlLbl val="0"/>
      </c:catAx>
      <c:valAx>
        <c:axId val="2091781360"/>
        <c:scaling>
          <c:orientation val="minMax"/>
        </c:scaling>
        <c:delete val="0"/>
        <c:axPos val="l"/>
        <c:majorGridlines/>
        <c:title>
          <c:tx>
            <c:rich>
              <a:bodyPr/>
              <a:lstStyle/>
              <a:p>
                <a:pPr>
                  <a:defRPr/>
                </a:pPr>
                <a:r>
                  <a:rPr lang="en-US"/>
                  <a:t>Life Expectancy</a:t>
                </a:r>
              </a:p>
            </c:rich>
          </c:tx>
          <c:overlay val="0"/>
        </c:title>
        <c:numFmt formatCode="0.0" sourceLinked="1"/>
        <c:majorTickMark val="none"/>
        <c:minorTickMark val="none"/>
        <c:tickLblPos val="nextTo"/>
        <c:crossAx val="2091768304"/>
        <c:crosses val="autoZero"/>
        <c:crossBetween val="between"/>
      </c:valAx>
      <c:dTable>
        <c:showHorzBorder val="1"/>
        <c:showVertBorder val="1"/>
        <c:showOutline val="1"/>
        <c:showKeys val="1"/>
      </c:dTable>
    </c:plotArea>
    <c:plotVisOnly val="1"/>
    <c:dispBlanksAs val="gap"/>
    <c:showDLblsOverMax val="0"/>
  </c:chart>
  <c:printSettings>
    <c:headerFooter/>
    <c:pageMargins b="0.75" l="0.7" r="0.7" t="0.75" header="0.3" footer="0.3"/>
    <c:pageSetup orientation="portrait"/>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15</xdr:col>
      <xdr:colOff>60960</xdr:colOff>
      <xdr:row>30</xdr:row>
      <xdr:rowOff>99060</xdr:rowOff>
    </xdr:from>
    <xdr:to>
      <xdr:col>21</xdr:col>
      <xdr:colOff>60960</xdr:colOff>
      <xdr:row>38</xdr:row>
      <xdr:rowOff>121920</xdr:rowOff>
    </xdr:to>
    <xdr:sp macro="" textlink="">
      <xdr:nvSpPr>
        <xdr:cNvPr id="4" name="TextBox 3"/>
        <xdr:cNvSpPr txBox="1"/>
      </xdr:nvSpPr>
      <xdr:spPr>
        <a:xfrm>
          <a:off x="9791700" y="5684520"/>
          <a:ext cx="3657600" cy="1485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ZA" sz="1100"/>
            <a:t>in previous indicators we have used spectrum, however this is not entirely correct as we do</a:t>
          </a:r>
          <a:r>
            <a:rPr lang="en-ZA" sz="1100" baseline="0"/>
            <a:t> apply an adjustment factors and should revised the indicators to reflect that sum pop RSA file. Morespecifically those indicators that can be very easily calulated such as the CBR and CDR</a:t>
          </a:r>
        </a:p>
        <a:p>
          <a:endParaRPr lang="en-Z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381000</xdr:colOff>
      <xdr:row>7</xdr:row>
      <xdr:rowOff>123825</xdr:rowOff>
    </xdr:from>
    <xdr:to>
      <xdr:col>10</xdr:col>
      <xdr:colOff>76200</xdr:colOff>
      <xdr:row>22</xdr:row>
      <xdr:rowOff>9525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476250</xdr:colOff>
      <xdr:row>0</xdr:row>
      <xdr:rowOff>142875</xdr:rowOff>
    </xdr:from>
    <xdr:to>
      <xdr:col>20</xdr:col>
      <xdr:colOff>171450</xdr:colOff>
      <xdr:row>15</xdr:row>
      <xdr:rowOff>28575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571500</xdr:colOff>
      <xdr:row>16</xdr:row>
      <xdr:rowOff>47625</xdr:rowOff>
    </xdr:from>
    <xdr:to>
      <xdr:col>20</xdr:col>
      <xdr:colOff>266700</xdr:colOff>
      <xdr:row>30</xdr:row>
      <xdr:rowOff>123825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8"/>
  <sheetViews>
    <sheetView workbookViewId="0">
      <selection activeCell="B20" sqref="B20"/>
    </sheetView>
  </sheetViews>
  <sheetFormatPr defaultRowHeight="14.4" x14ac:dyDescent="0.3"/>
  <cols>
    <col min="1" max="1" width="14" customWidth="1"/>
    <col min="2" max="2" width="11.6640625" customWidth="1"/>
    <col min="3" max="5" width="10.6640625" customWidth="1"/>
    <col min="6" max="6" width="12.44140625" customWidth="1"/>
    <col min="7" max="7" width="12.33203125" customWidth="1"/>
  </cols>
  <sheetData>
    <row r="2" spans="1:17" ht="27" x14ac:dyDescent="0.3">
      <c r="A2" s="9" t="s">
        <v>0</v>
      </c>
      <c r="B2" s="103" t="s">
        <v>1</v>
      </c>
      <c r="C2" s="103"/>
      <c r="D2" s="103" t="s">
        <v>2</v>
      </c>
      <c r="E2" s="103"/>
      <c r="F2" s="103" t="s">
        <v>3</v>
      </c>
      <c r="G2" s="103"/>
    </row>
    <row r="3" spans="1:17" ht="32.25" customHeight="1" x14ac:dyDescent="0.3">
      <c r="A3" s="8"/>
      <c r="B3" s="9" t="s">
        <v>4</v>
      </c>
      <c r="C3" s="9" t="s">
        <v>20</v>
      </c>
      <c r="D3" s="9" t="s">
        <v>4</v>
      </c>
      <c r="E3" s="9" t="s">
        <v>20</v>
      </c>
      <c r="F3" s="9" t="s">
        <v>4</v>
      </c>
      <c r="G3" s="9" t="s">
        <v>20</v>
      </c>
    </row>
    <row r="4" spans="1:17" x14ac:dyDescent="0.3">
      <c r="A4" s="10" t="s">
        <v>5</v>
      </c>
      <c r="B4" s="33">
        <v>23519474</v>
      </c>
      <c r="C4" s="18">
        <v>80.742816191837136</v>
      </c>
      <c r="D4" s="33">
        <v>24634253</v>
      </c>
      <c r="E4" s="18">
        <v>80.785325385184862</v>
      </c>
      <c r="F4" s="33">
        <v>48153727</v>
      </c>
      <c r="G4" s="18">
        <v>80.764557250762508</v>
      </c>
      <c r="I4" s="5"/>
      <c r="J4" s="5"/>
      <c r="K4" s="5"/>
      <c r="L4" s="5"/>
      <c r="M4" s="5"/>
      <c r="N4" s="5"/>
      <c r="O4" s="21"/>
      <c r="P4" s="5"/>
      <c r="Q4" s="5"/>
    </row>
    <row r="5" spans="1:17" x14ac:dyDescent="0.3">
      <c r="A5" s="10" t="s">
        <v>6</v>
      </c>
      <c r="B5" s="33">
        <v>2555204</v>
      </c>
      <c r="C5" s="18">
        <v>8.7720655191798524</v>
      </c>
      <c r="D5" s="33">
        <v>2692536</v>
      </c>
      <c r="E5" s="18">
        <v>8.8298758996801769</v>
      </c>
      <c r="F5" s="33">
        <v>5247740</v>
      </c>
      <c r="G5" s="18">
        <v>8.8016322738033637</v>
      </c>
      <c r="I5" s="5"/>
      <c r="J5" s="5"/>
      <c r="K5" s="5"/>
      <c r="L5" s="5"/>
      <c r="M5" s="5"/>
      <c r="N5" s="5"/>
      <c r="O5" s="21"/>
      <c r="P5" s="5"/>
      <c r="Q5" s="5"/>
    </row>
    <row r="6" spans="1:17" x14ac:dyDescent="0.3">
      <c r="A6" s="10" t="s">
        <v>7</v>
      </c>
      <c r="B6" s="33">
        <v>787662</v>
      </c>
      <c r="C6" s="18">
        <v>2.7040591165982208</v>
      </c>
      <c r="D6" s="33">
        <v>753451</v>
      </c>
      <c r="E6" s="18">
        <v>2.4708597495037874</v>
      </c>
      <c r="F6" s="33">
        <v>1541113</v>
      </c>
      <c r="G6" s="18">
        <v>2.5847907705751285</v>
      </c>
      <c r="I6" s="5"/>
      <c r="J6" s="5"/>
      <c r="K6" s="5"/>
      <c r="L6" s="5"/>
      <c r="M6" s="5"/>
      <c r="N6" s="5"/>
      <c r="O6" s="21"/>
      <c r="P6" s="5"/>
      <c r="Q6" s="5"/>
    </row>
    <row r="7" spans="1:17" x14ac:dyDescent="0.3">
      <c r="A7" s="10" t="s">
        <v>8</v>
      </c>
      <c r="B7" s="33">
        <v>2266535</v>
      </c>
      <c r="C7" s="18">
        <v>7.7810591723847899</v>
      </c>
      <c r="D7" s="33">
        <v>2413235</v>
      </c>
      <c r="E7" s="18">
        <v>7.9139389656311714</v>
      </c>
      <c r="F7" s="33">
        <v>4679770</v>
      </c>
      <c r="G7" s="18">
        <v>7.8490197048590007</v>
      </c>
      <c r="I7" s="5"/>
      <c r="J7" s="5"/>
      <c r="K7" s="5"/>
      <c r="L7" s="5"/>
      <c r="M7" s="5"/>
      <c r="N7" s="5"/>
      <c r="O7" s="21"/>
      <c r="P7" s="5"/>
      <c r="Q7" s="5"/>
    </row>
    <row r="8" spans="1:17" x14ac:dyDescent="0.3">
      <c r="A8" s="10" t="s">
        <v>9</v>
      </c>
      <c r="B8" s="34">
        <v>29128875</v>
      </c>
      <c r="C8" s="19" t="s">
        <v>107</v>
      </c>
      <c r="D8" s="34">
        <v>30493475</v>
      </c>
      <c r="E8" s="19" t="s">
        <v>107</v>
      </c>
      <c r="F8" s="34">
        <v>59622350</v>
      </c>
      <c r="G8" s="19" t="s">
        <v>107</v>
      </c>
      <c r="I8" s="5"/>
      <c r="J8" s="5"/>
      <c r="K8" s="5"/>
      <c r="L8" s="5"/>
      <c r="M8" s="5"/>
      <c r="N8" s="5"/>
      <c r="O8" s="5"/>
      <c r="P8" s="5"/>
      <c r="Q8" s="5"/>
    </row>
    <row r="9" spans="1:17" x14ac:dyDescent="0.3">
      <c r="A9" s="15" t="s">
        <v>100</v>
      </c>
    </row>
    <row r="10" spans="1:17" x14ac:dyDescent="0.3">
      <c r="A10" t="str">
        <f>A4</f>
        <v>African</v>
      </c>
      <c r="B10" s="41">
        <f>ROUND(B4/1000,1)</f>
        <v>23519.5</v>
      </c>
      <c r="C10" s="36">
        <f>C4</f>
        <v>80.742816191837136</v>
      </c>
      <c r="D10" s="41">
        <f t="shared" ref="D10:F10" si="0">ROUND(D4/1000,1)</f>
        <v>24634.3</v>
      </c>
      <c r="E10" s="36">
        <f>E4</f>
        <v>80.785325385184862</v>
      </c>
      <c r="F10" s="41">
        <f t="shared" si="0"/>
        <v>48153.7</v>
      </c>
      <c r="G10" s="36">
        <f>G4</f>
        <v>80.764557250762508</v>
      </c>
      <c r="J10" s="5"/>
      <c r="K10" s="5"/>
      <c r="L10" s="5"/>
      <c r="M10" s="5"/>
      <c r="N10" s="5"/>
    </row>
    <row r="11" spans="1:17" x14ac:dyDescent="0.3">
      <c r="A11" t="str">
        <f t="shared" ref="A11:A13" si="1">A5</f>
        <v>Coloured</v>
      </c>
      <c r="B11" s="41">
        <f>ROUND(B5/1000,1)</f>
        <v>2555.1999999999998</v>
      </c>
      <c r="C11" s="36">
        <f t="shared" ref="C11:C13" si="2">C5</f>
        <v>8.7720655191798524</v>
      </c>
      <c r="D11" s="41">
        <f t="shared" ref="B11:F13" si="3">ROUND(D5/1000,1)</f>
        <v>2692.5</v>
      </c>
      <c r="E11" s="36">
        <f t="shared" ref="E11:E13" si="4">E5</f>
        <v>8.8298758996801769</v>
      </c>
      <c r="F11" s="41">
        <f t="shared" si="3"/>
        <v>5247.7</v>
      </c>
      <c r="G11" s="36">
        <f t="shared" ref="G11:G13" si="5">G5</f>
        <v>8.8016322738033637</v>
      </c>
      <c r="J11" s="5"/>
      <c r="K11" s="5"/>
      <c r="L11" s="5"/>
      <c r="M11" s="5"/>
      <c r="N11" s="5"/>
    </row>
    <row r="12" spans="1:17" x14ac:dyDescent="0.3">
      <c r="A12" t="str">
        <f t="shared" si="1"/>
        <v>Indian/Asian</v>
      </c>
      <c r="B12" s="41">
        <f t="shared" si="3"/>
        <v>787.7</v>
      </c>
      <c r="C12" s="36">
        <f t="shared" si="2"/>
        <v>2.7040591165982208</v>
      </c>
      <c r="D12" s="41">
        <f t="shared" si="3"/>
        <v>753.5</v>
      </c>
      <c r="E12" s="36">
        <f t="shared" si="4"/>
        <v>2.4708597495037874</v>
      </c>
      <c r="F12" s="41">
        <f t="shared" si="3"/>
        <v>1541.1</v>
      </c>
      <c r="G12" s="36">
        <f t="shared" si="5"/>
        <v>2.5847907705751285</v>
      </c>
      <c r="J12" s="5"/>
      <c r="K12" s="5"/>
      <c r="L12" s="5"/>
      <c r="M12" s="5"/>
      <c r="N12" s="5"/>
    </row>
    <row r="13" spans="1:17" x14ac:dyDescent="0.3">
      <c r="A13" t="str">
        <f t="shared" si="1"/>
        <v>White</v>
      </c>
      <c r="B13" s="41">
        <f t="shared" si="3"/>
        <v>2266.5</v>
      </c>
      <c r="C13" s="36">
        <f t="shared" si="2"/>
        <v>7.7810591723847899</v>
      </c>
      <c r="D13" s="41">
        <f t="shared" si="3"/>
        <v>2413.1999999999998</v>
      </c>
      <c r="E13" s="36">
        <f t="shared" si="4"/>
        <v>7.9139389656311714</v>
      </c>
      <c r="F13" s="41">
        <f t="shared" si="3"/>
        <v>4679.8</v>
      </c>
      <c r="G13" s="36">
        <f t="shared" si="5"/>
        <v>7.8490197048590007</v>
      </c>
      <c r="J13" s="5"/>
      <c r="K13" s="5"/>
      <c r="L13" s="5"/>
      <c r="M13" s="5"/>
      <c r="N13" s="5"/>
    </row>
    <row r="14" spans="1:17" x14ac:dyDescent="0.3">
      <c r="B14" s="41">
        <f>ROUND(B8/1000,1)</f>
        <v>29128.9</v>
      </c>
      <c r="C14" s="36" t="str">
        <f>C8</f>
        <v>100,0</v>
      </c>
      <c r="D14" s="41">
        <f t="shared" ref="D14" si="6">ROUND(D8/1000,1)</f>
        <v>30493.5</v>
      </c>
      <c r="E14" s="36" t="str">
        <f>E8</f>
        <v>100,0</v>
      </c>
      <c r="F14" s="41">
        <f>ROUND(F8/1000,1)</f>
        <v>59622.400000000001</v>
      </c>
      <c r="G14" s="36" t="str">
        <f>G8</f>
        <v>100,0</v>
      </c>
      <c r="J14" s="5"/>
      <c r="K14" s="5"/>
      <c r="L14" s="5"/>
      <c r="M14" s="5"/>
      <c r="N14" s="5"/>
    </row>
    <row r="15" spans="1:17" x14ac:dyDescent="0.3">
      <c r="B15" s="40"/>
      <c r="C15" s="39"/>
      <c r="D15" s="40"/>
      <c r="E15" s="39"/>
      <c r="F15" s="40"/>
      <c r="G15" s="39"/>
    </row>
    <row r="16" spans="1:17" x14ac:dyDescent="0.3">
      <c r="A16" t="s">
        <v>104</v>
      </c>
      <c r="B16" s="44">
        <f>B8/F8*100</f>
        <v>48.855630480851559</v>
      </c>
    </row>
    <row r="17" spans="1:4" x14ac:dyDescent="0.3">
      <c r="A17" t="s">
        <v>105</v>
      </c>
      <c r="B17" s="45">
        <f>D8/F8*100</f>
        <v>51.144369519148434</v>
      </c>
    </row>
    <row r="18" spans="1:4" x14ac:dyDescent="0.3">
      <c r="D18" t="s">
        <v>108</v>
      </c>
    </row>
  </sheetData>
  <mergeCells count="3">
    <mergeCell ref="B2:C2"/>
    <mergeCell ref="D2:E2"/>
    <mergeCell ref="F2:G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4"/>
  <sheetViews>
    <sheetView topLeftCell="A16" workbookViewId="0">
      <selection activeCell="K40" sqref="K40"/>
    </sheetView>
  </sheetViews>
  <sheetFormatPr defaultColWidth="8.88671875" defaultRowHeight="14.4" x14ac:dyDescent="0.3"/>
  <cols>
    <col min="1" max="1" width="21.5546875" style="49" customWidth="1"/>
    <col min="2" max="16384" width="8.88671875" style="49"/>
  </cols>
  <sheetData>
    <row r="1" spans="1:28" x14ac:dyDescent="0.3">
      <c r="A1" s="49" t="s">
        <v>89</v>
      </c>
    </row>
    <row r="2" spans="1:28" x14ac:dyDescent="0.3">
      <c r="A2" s="49" t="s">
        <v>53</v>
      </c>
      <c r="B2" s="106" t="s">
        <v>59</v>
      </c>
      <c r="C2" s="106"/>
      <c r="D2" s="106"/>
      <c r="E2" s="106"/>
      <c r="F2" s="106"/>
      <c r="G2" s="106"/>
      <c r="H2" s="106"/>
      <c r="I2" s="106"/>
      <c r="J2" s="106"/>
      <c r="K2" s="106"/>
      <c r="L2" s="106"/>
      <c r="M2" s="106"/>
      <c r="Q2" s="106"/>
      <c r="R2" s="106"/>
      <c r="S2" s="106"/>
      <c r="T2" s="106"/>
      <c r="U2" s="106"/>
      <c r="V2" s="106"/>
      <c r="W2" s="106"/>
      <c r="X2" s="106"/>
      <c r="Y2" s="106"/>
      <c r="Z2" s="106"/>
      <c r="AA2" s="106"/>
      <c r="AB2" s="106"/>
    </row>
    <row r="3" spans="1:28" x14ac:dyDescent="0.3">
      <c r="B3" s="49" t="s">
        <v>41</v>
      </c>
      <c r="C3" s="49" t="s">
        <v>42</v>
      </c>
      <c r="D3" s="49" t="s">
        <v>58</v>
      </c>
      <c r="E3" s="49" t="s">
        <v>43</v>
      </c>
      <c r="F3" s="49" t="s">
        <v>44</v>
      </c>
      <c r="G3" s="49" t="s">
        <v>45</v>
      </c>
      <c r="H3" s="49" t="s">
        <v>46</v>
      </c>
      <c r="I3" s="49" t="s">
        <v>47</v>
      </c>
      <c r="J3" s="49" t="s">
        <v>48</v>
      </c>
      <c r="K3" s="49" t="s">
        <v>56</v>
      </c>
      <c r="L3" s="49" t="s">
        <v>57</v>
      </c>
      <c r="M3" s="49" t="s">
        <v>54</v>
      </c>
    </row>
    <row r="4" spans="1:28" x14ac:dyDescent="0.3">
      <c r="A4" s="49" t="s">
        <v>41</v>
      </c>
      <c r="B4" s="59">
        <v>0</v>
      </c>
      <c r="C4" s="60">
        <v>12894.354240495672</v>
      </c>
      <c r="D4" s="60">
        <v>144518.61132533249</v>
      </c>
      <c r="E4" s="60">
        <v>97268.287304356258</v>
      </c>
      <c r="F4" s="60">
        <v>13848.280030714403</v>
      </c>
      <c r="G4" s="60">
        <v>16637.288819056281</v>
      </c>
      <c r="H4" s="60">
        <v>7987.7825791181249</v>
      </c>
      <c r="I4" s="60">
        <v>37346.288201865267</v>
      </c>
      <c r="J4" s="60">
        <v>173138.32162233815</v>
      </c>
      <c r="K4" s="60">
        <v>503639.2141232767</v>
      </c>
      <c r="L4" s="60">
        <v>161638.72823505828</v>
      </c>
      <c r="M4" s="60">
        <v>-342000.48588821839</v>
      </c>
      <c r="Q4" s="50"/>
      <c r="R4" s="50"/>
      <c r="S4" s="50"/>
      <c r="T4" s="50"/>
      <c r="U4" s="50"/>
      <c r="V4" s="50"/>
      <c r="W4" s="50"/>
      <c r="X4" s="50"/>
      <c r="Y4" s="50"/>
      <c r="Z4" s="50"/>
      <c r="AA4" s="50"/>
      <c r="AB4" s="50"/>
    </row>
    <row r="5" spans="1:28" x14ac:dyDescent="0.3">
      <c r="A5" s="49" t="s">
        <v>42</v>
      </c>
      <c r="B5" s="60">
        <v>8187.1458160336206</v>
      </c>
      <c r="C5" s="59">
        <v>0</v>
      </c>
      <c r="D5" s="60">
        <v>79691.953630166332</v>
      </c>
      <c r="E5" s="60">
        <v>7630.2679454079553</v>
      </c>
      <c r="F5" s="60">
        <v>6354.1275710608934</v>
      </c>
      <c r="G5" s="60">
        <v>10456.377599491228</v>
      </c>
      <c r="H5" s="60">
        <v>8793.1279362445912</v>
      </c>
      <c r="I5" s="60">
        <v>23057.035261909215</v>
      </c>
      <c r="J5" s="60">
        <v>11812.510857630739</v>
      </c>
      <c r="K5" s="60">
        <v>155982.54661794455</v>
      </c>
      <c r="L5" s="60">
        <v>114680.1155623114</v>
      </c>
      <c r="M5" s="60">
        <v>-41302.431055633147</v>
      </c>
      <c r="Q5" s="50"/>
      <c r="R5" s="50"/>
      <c r="S5" s="50"/>
      <c r="T5" s="50"/>
      <c r="U5" s="50"/>
      <c r="V5" s="50"/>
      <c r="W5" s="50"/>
      <c r="X5" s="50"/>
      <c r="Y5" s="50"/>
      <c r="Z5" s="50"/>
      <c r="AA5" s="50"/>
      <c r="AB5" s="50"/>
    </row>
    <row r="6" spans="1:28" x14ac:dyDescent="0.3">
      <c r="A6" s="49" t="s">
        <v>58</v>
      </c>
      <c r="B6" s="60">
        <v>39855.907391317422</v>
      </c>
      <c r="C6" s="60">
        <v>30932.379413444865</v>
      </c>
      <c r="D6" s="59">
        <v>0</v>
      </c>
      <c r="E6" s="60">
        <v>53620.307878820902</v>
      </c>
      <c r="F6" s="60">
        <v>63468.955212615445</v>
      </c>
      <c r="G6" s="60">
        <v>63119.400122738334</v>
      </c>
      <c r="H6" s="60">
        <v>9647.8302474950633</v>
      </c>
      <c r="I6" s="60">
        <v>84841.971095327055</v>
      </c>
      <c r="J6" s="60">
        <v>74735.928153188957</v>
      </c>
      <c r="K6" s="60">
        <v>420222.67951494799</v>
      </c>
      <c r="L6" s="60">
        <v>1394987.5753743651</v>
      </c>
      <c r="M6" s="60">
        <v>974764.89585941704</v>
      </c>
      <c r="Q6" s="50"/>
      <c r="R6" s="50"/>
      <c r="S6" s="50"/>
      <c r="T6" s="50"/>
      <c r="U6" s="50"/>
      <c r="V6" s="50"/>
      <c r="W6" s="50"/>
      <c r="X6" s="50"/>
      <c r="Y6" s="50"/>
      <c r="Z6" s="50"/>
      <c r="AA6" s="50"/>
      <c r="AB6" s="50"/>
    </row>
    <row r="7" spans="1:28" x14ac:dyDescent="0.3">
      <c r="A7" s="49" t="s">
        <v>43</v>
      </c>
      <c r="B7" s="60">
        <v>23407.150134286825</v>
      </c>
      <c r="C7" s="60">
        <v>11326.322714171958</v>
      </c>
      <c r="D7" s="60">
        <v>205844.798902068</v>
      </c>
      <c r="E7" s="59">
        <v>0</v>
      </c>
      <c r="F7" s="60">
        <v>8782.6322684668703</v>
      </c>
      <c r="G7" s="60">
        <v>33678.83958692773</v>
      </c>
      <c r="H7" s="60">
        <v>7891.1377434010101</v>
      </c>
      <c r="I7" s="60">
        <v>10707.587622711744</v>
      </c>
      <c r="J7" s="60">
        <v>30581.074255836982</v>
      </c>
      <c r="K7" s="60">
        <v>332219.54322787107</v>
      </c>
      <c r="L7" s="60">
        <v>255923.06170096301</v>
      </c>
      <c r="M7" s="60">
        <v>-76296.481526908057</v>
      </c>
      <c r="Q7" s="50"/>
      <c r="R7" s="50"/>
      <c r="S7" s="50"/>
      <c r="T7" s="50"/>
      <c r="U7" s="50"/>
      <c r="V7" s="50"/>
      <c r="W7" s="50"/>
      <c r="X7" s="50"/>
      <c r="Y7" s="50"/>
      <c r="Z7" s="50"/>
      <c r="AA7" s="50"/>
      <c r="AB7" s="50"/>
    </row>
    <row r="8" spans="1:28" x14ac:dyDescent="0.3">
      <c r="A8" s="49" t="s">
        <v>44</v>
      </c>
      <c r="B8" s="60">
        <v>4166.1066379536742</v>
      </c>
      <c r="C8" s="60">
        <v>5416.1862971724677</v>
      </c>
      <c r="D8" s="60">
        <v>322552.26728086465</v>
      </c>
      <c r="E8" s="60">
        <v>7648.4587500245079</v>
      </c>
      <c r="F8" s="59">
        <v>0</v>
      </c>
      <c r="G8" s="60">
        <v>44213.152659915082</v>
      </c>
      <c r="H8" s="60">
        <v>2405.5596874916819</v>
      </c>
      <c r="I8" s="60">
        <v>30150.561093371096</v>
      </c>
      <c r="J8" s="60">
        <v>10564.852962313449</v>
      </c>
      <c r="K8" s="60">
        <v>427117.14536910655</v>
      </c>
      <c r="L8" s="60">
        <v>220742.66302797536</v>
      </c>
      <c r="M8" s="60">
        <v>-206374.4823411312</v>
      </c>
      <c r="Q8" s="50"/>
      <c r="R8" s="50"/>
      <c r="S8" s="50"/>
      <c r="T8" s="50"/>
      <c r="U8" s="50"/>
      <c r="V8" s="50"/>
      <c r="W8" s="50"/>
      <c r="X8" s="50"/>
      <c r="Y8" s="50"/>
      <c r="Z8" s="50"/>
      <c r="AA8" s="50"/>
      <c r="AB8" s="50"/>
    </row>
    <row r="9" spans="1:28" x14ac:dyDescent="0.3">
      <c r="A9" s="49" t="s">
        <v>45</v>
      </c>
      <c r="B9" s="60">
        <v>4569.4634436940505</v>
      </c>
      <c r="C9" s="60">
        <v>4736.3913060352115</v>
      </c>
      <c r="D9" s="60">
        <v>121843.04431813514</v>
      </c>
      <c r="E9" s="60">
        <v>11475.458621211896</v>
      </c>
      <c r="F9" s="60">
        <v>21317.659707365499</v>
      </c>
      <c r="G9" s="59">
        <v>0</v>
      </c>
      <c r="H9" s="60">
        <v>2099.4500672262616</v>
      </c>
      <c r="I9" s="60">
        <v>12175.156639836818</v>
      </c>
      <c r="J9" s="60">
        <v>8889.5538316137336</v>
      </c>
      <c r="K9" s="60">
        <v>187106.17793511861</v>
      </c>
      <c r="L9" s="60">
        <v>243154.90703967429</v>
      </c>
      <c r="M9" s="60">
        <v>56048.729104555678</v>
      </c>
      <c r="Q9" s="50"/>
      <c r="R9" s="50"/>
      <c r="S9" s="50"/>
      <c r="T9" s="50"/>
      <c r="U9" s="50"/>
      <c r="V9" s="50"/>
      <c r="W9" s="50"/>
      <c r="X9" s="50"/>
      <c r="Y9" s="50"/>
      <c r="Z9" s="50"/>
      <c r="AA9" s="50"/>
      <c r="AB9" s="50"/>
    </row>
    <row r="10" spans="1:28" x14ac:dyDescent="0.3">
      <c r="A10" s="49" t="s">
        <v>46</v>
      </c>
      <c r="B10" s="60">
        <v>4094.93328841329</v>
      </c>
      <c r="C10" s="60">
        <v>8180.5618150024957</v>
      </c>
      <c r="D10" s="60">
        <v>15373.838545436356</v>
      </c>
      <c r="E10" s="60">
        <v>5240.6698473533907</v>
      </c>
      <c r="F10" s="60">
        <v>2442.4179754001293</v>
      </c>
      <c r="G10" s="60">
        <v>4149.1468729173994</v>
      </c>
      <c r="H10" s="59">
        <v>0</v>
      </c>
      <c r="I10" s="60">
        <v>11731.650957311012</v>
      </c>
      <c r="J10" s="60">
        <v>16821.334052217891</v>
      </c>
      <c r="K10" s="60">
        <v>68034.553354051968</v>
      </c>
      <c r="L10" s="60">
        <v>76197.703394573415</v>
      </c>
      <c r="M10" s="60">
        <v>8163.1500405214465</v>
      </c>
      <c r="Q10" s="50"/>
      <c r="R10" s="50"/>
      <c r="S10" s="50"/>
      <c r="T10" s="50"/>
      <c r="U10" s="50"/>
      <c r="V10" s="50"/>
      <c r="W10" s="50"/>
      <c r="X10" s="50"/>
      <c r="Y10" s="50"/>
      <c r="Z10" s="50"/>
      <c r="AA10" s="50"/>
      <c r="AB10" s="50"/>
    </row>
    <row r="11" spans="1:28" x14ac:dyDescent="0.3">
      <c r="A11" s="49" t="s">
        <v>47</v>
      </c>
      <c r="B11" s="60">
        <v>4554.4701142841086</v>
      </c>
      <c r="C11" s="60">
        <v>10383.242507920104</v>
      </c>
      <c r="D11" s="60">
        <v>95304.372751805029</v>
      </c>
      <c r="E11" s="60">
        <v>5370.8004286497908</v>
      </c>
      <c r="F11" s="60">
        <v>17554.225165122421</v>
      </c>
      <c r="G11" s="60">
        <v>10483.155845898707</v>
      </c>
      <c r="H11" s="60">
        <v>20743.307448924672</v>
      </c>
      <c r="I11" s="59">
        <v>0</v>
      </c>
      <c r="J11" s="60">
        <v>7992.204396862925</v>
      </c>
      <c r="K11" s="60">
        <v>172385.77865946773</v>
      </c>
      <c r="L11" s="60">
        <v>275163.55425272672</v>
      </c>
      <c r="M11" s="60">
        <v>102777.77559325899</v>
      </c>
      <c r="Q11" s="50"/>
      <c r="R11" s="50"/>
      <c r="S11" s="50"/>
      <c r="T11" s="50"/>
      <c r="U11" s="50"/>
      <c r="V11" s="50"/>
      <c r="W11" s="50"/>
      <c r="X11" s="50"/>
      <c r="Y11" s="50"/>
      <c r="Z11" s="50"/>
      <c r="AA11" s="50"/>
      <c r="AB11" s="50"/>
    </row>
    <row r="12" spans="1:28" x14ac:dyDescent="0.3">
      <c r="A12" s="49" t="s">
        <v>48</v>
      </c>
      <c r="B12" s="60">
        <v>44310.198081729977</v>
      </c>
      <c r="C12" s="60">
        <v>6902.8945605743493</v>
      </c>
      <c r="D12" s="60">
        <v>53466.843640355204</v>
      </c>
      <c r="E12" s="60">
        <v>11263.627060362911</v>
      </c>
      <c r="F12" s="60">
        <v>4987.3624928110012</v>
      </c>
      <c r="G12" s="60">
        <v>6245.5110450167294</v>
      </c>
      <c r="H12" s="60">
        <v>11030.863473937097</v>
      </c>
      <c r="I12" s="60">
        <v>7172.5532564442456</v>
      </c>
      <c r="J12" s="59">
        <v>0</v>
      </c>
      <c r="K12" s="60">
        <v>145379.85361123152</v>
      </c>
      <c r="L12" s="60">
        <v>421814.18382536934</v>
      </c>
      <c r="M12" s="60">
        <v>276434.33021413779</v>
      </c>
      <c r="Q12" s="50"/>
      <c r="R12" s="50"/>
      <c r="S12" s="50"/>
      <c r="T12" s="50"/>
      <c r="U12" s="50"/>
      <c r="V12" s="50"/>
      <c r="W12" s="50"/>
      <c r="X12" s="50"/>
      <c r="Y12" s="50"/>
      <c r="Z12" s="50"/>
      <c r="AA12" s="50"/>
      <c r="AB12" s="50"/>
    </row>
    <row r="13" spans="1:28" x14ac:dyDescent="0.3">
      <c r="A13" s="49" t="s">
        <v>106</v>
      </c>
      <c r="B13" s="60">
        <v>28493.353327345307</v>
      </c>
      <c r="C13" s="60">
        <v>23907.782707494269</v>
      </c>
      <c r="D13" s="60">
        <v>356391.84498020197</v>
      </c>
      <c r="E13" s="60">
        <v>56405.18386477539</v>
      </c>
      <c r="F13" s="60">
        <v>81987.002604418711</v>
      </c>
      <c r="G13" s="60">
        <v>54172.034487712794</v>
      </c>
      <c r="H13" s="60">
        <v>5598.6442107349339</v>
      </c>
      <c r="I13" s="60">
        <v>57980.750123950223</v>
      </c>
      <c r="J13" s="60">
        <v>87278.403693366519</v>
      </c>
      <c r="K13" s="59"/>
      <c r="L13" s="59"/>
      <c r="M13" s="59"/>
      <c r="Q13" s="50"/>
      <c r="R13" s="50"/>
      <c r="S13" s="50"/>
      <c r="T13" s="50"/>
      <c r="U13" s="50"/>
      <c r="V13" s="50"/>
      <c r="W13" s="50"/>
      <c r="X13" s="50"/>
      <c r="Y13" s="50"/>
      <c r="Z13" s="50"/>
      <c r="AA13" s="50"/>
      <c r="AB13" s="50"/>
    </row>
    <row r="14" spans="1:28" x14ac:dyDescent="0.3">
      <c r="B14" s="60"/>
      <c r="C14" s="60"/>
      <c r="D14" s="60"/>
      <c r="E14" s="60"/>
      <c r="F14" s="60"/>
      <c r="G14" s="60"/>
      <c r="H14" s="60"/>
      <c r="I14" s="60"/>
      <c r="J14" s="60"/>
      <c r="K14" s="59"/>
      <c r="L14" s="59"/>
      <c r="M14" s="59"/>
      <c r="Q14" s="50"/>
      <c r="R14" s="50"/>
      <c r="S14" s="50"/>
      <c r="T14" s="50"/>
      <c r="U14" s="50"/>
      <c r="V14" s="50"/>
      <c r="W14" s="50"/>
      <c r="X14" s="50"/>
      <c r="Y14" s="50"/>
    </row>
    <row r="15" spans="1:28" x14ac:dyDescent="0.3">
      <c r="A15" s="49" t="s">
        <v>90</v>
      </c>
      <c r="B15" s="59"/>
      <c r="C15" s="59"/>
      <c r="D15" s="59"/>
      <c r="E15" s="59"/>
      <c r="F15" s="59"/>
      <c r="G15" s="59"/>
      <c r="H15" s="59"/>
      <c r="I15" s="59"/>
      <c r="J15" s="59"/>
      <c r="K15" s="59"/>
      <c r="L15" s="59"/>
      <c r="M15" s="59"/>
    </row>
    <row r="16" spans="1:28" x14ac:dyDescent="0.3">
      <c r="A16" s="49" t="s">
        <v>59</v>
      </c>
      <c r="B16" s="107" t="s">
        <v>60</v>
      </c>
      <c r="C16" s="107"/>
      <c r="D16" s="107"/>
      <c r="E16" s="107"/>
      <c r="F16" s="107"/>
      <c r="G16" s="107"/>
      <c r="H16" s="107"/>
      <c r="I16" s="107"/>
      <c r="J16" s="107"/>
      <c r="K16" s="107"/>
      <c r="L16" s="107"/>
      <c r="M16" s="107"/>
      <c r="Q16" s="106"/>
      <c r="R16" s="106"/>
      <c r="S16" s="106"/>
      <c r="T16" s="106"/>
      <c r="U16" s="106"/>
      <c r="V16" s="106"/>
      <c r="W16" s="106"/>
      <c r="X16" s="106"/>
      <c r="Y16" s="106"/>
      <c r="Z16" s="106"/>
      <c r="AA16" s="106"/>
      <c r="AB16" s="106"/>
    </row>
    <row r="17" spans="1:28" x14ac:dyDescent="0.3">
      <c r="B17" s="59" t="s">
        <v>41</v>
      </c>
      <c r="C17" s="59" t="s">
        <v>42</v>
      </c>
      <c r="D17" s="59" t="s">
        <v>58</v>
      </c>
      <c r="E17" s="59" t="s">
        <v>43</v>
      </c>
      <c r="F17" s="59" t="s">
        <v>44</v>
      </c>
      <c r="G17" s="59" t="s">
        <v>45</v>
      </c>
      <c r="H17" s="59" t="s">
        <v>46</v>
      </c>
      <c r="I17" s="59" t="s">
        <v>47</v>
      </c>
      <c r="J17" s="59" t="s">
        <v>48</v>
      </c>
      <c r="K17" s="59" t="s">
        <v>56</v>
      </c>
      <c r="L17" s="59" t="s">
        <v>57</v>
      </c>
      <c r="M17" s="59" t="s">
        <v>54</v>
      </c>
    </row>
    <row r="18" spans="1:28" x14ac:dyDescent="0.3">
      <c r="A18" s="49" t="s">
        <v>41</v>
      </c>
      <c r="B18" s="59">
        <v>0</v>
      </c>
      <c r="C18" s="60">
        <v>13010.564729178237</v>
      </c>
      <c r="D18" s="60">
        <v>145818.78480508603</v>
      </c>
      <c r="E18" s="60">
        <v>98121.392320370753</v>
      </c>
      <c r="F18" s="60">
        <v>13971.149951514664</v>
      </c>
      <c r="G18" s="60">
        <v>16784.135437360412</v>
      </c>
      <c r="H18" s="60">
        <v>8074.9178195034856</v>
      </c>
      <c r="I18" s="60">
        <v>37579.06362580866</v>
      </c>
      <c r="J18" s="60">
        <v>174589.99125601206</v>
      </c>
      <c r="K18" s="60">
        <v>507949.99994483433</v>
      </c>
      <c r="L18" s="60">
        <v>181109.14647923221</v>
      </c>
      <c r="M18" s="60">
        <v>-326840.85346560215</v>
      </c>
      <c r="R18" s="50"/>
      <c r="S18" s="50"/>
      <c r="T18" s="50"/>
      <c r="U18" s="50"/>
      <c r="V18" s="50"/>
      <c r="W18" s="50"/>
      <c r="X18" s="50"/>
      <c r="Y18" s="50"/>
      <c r="Z18" s="50"/>
      <c r="AA18" s="50"/>
      <c r="AB18" s="50"/>
    </row>
    <row r="19" spans="1:28" x14ac:dyDescent="0.3">
      <c r="A19" s="49" t="s">
        <v>42</v>
      </c>
      <c r="B19" s="60">
        <v>8373.5164939657589</v>
      </c>
      <c r="C19" s="59">
        <v>0</v>
      </c>
      <c r="D19" s="60">
        <v>81405.417517536407</v>
      </c>
      <c r="E19" s="60">
        <v>7804.6151774085602</v>
      </c>
      <c r="F19" s="60">
        <v>6502.5996468366575</v>
      </c>
      <c r="G19" s="60">
        <v>10697.530450388289</v>
      </c>
      <c r="H19" s="60">
        <v>8996.6958277642916</v>
      </c>
      <c r="I19" s="60">
        <v>23584.420426233301</v>
      </c>
      <c r="J19" s="60">
        <v>12109.321908458991</v>
      </c>
      <c r="K19" s="60">
        <v>159474.11744859224</v>
      </c>
      <c r="L19" s="60">
        <v>128179.26287099844</v>
      </c>
      <c r="M19" s="60">
        <v>-31294.854577593796</v>
      </c>
      <c r="Q19" s="50"/>
      <c r="S19" s="50"/>
      <c r="T19" s="50"/>
      <c r="U19" s="50"/>
      <c r="V19" s="50"/>
      <c r="W19" s="50"/>
      <c r="X19" s="50"/>
      <c r="Y19" s="50"/>
      <c r="Z19" s="50"/>
      <c r="AA19" s="50"/>
      <c r="AB19" s="50"/>
    </row>
    <row r="20" spans="1:28" x14ac:dyDescent="0.3">
      <c r="A20" s="49" t="s">
        <v>58</v>
      </c>
      <c r="B20" s="60">
        <v>45871.173397535589</v>
      </c>
      <c r="C20" s="60">
        <v>35589.732355776301</v>
      </c>
      <c r="D20" s="59">
        <v>0</v>
      </c>
      <c r="E20" s="60">
        <v>61796.490182703965</v>
      </c>
      <c r="F20" s="60">
        <v>91147.105776248602</v>
      </c>
      <c r="G20" s="60">
        <v>72676.595162318466</v>
      </c>
      <c r="H20" s="60">
        <v>11104.657852540608</v>
      </c>
      <c r="I20" s="60">
        <v>97699.693546837269</v>
      </c>
      <c r="J20" s="60">
        <v>86251.925064233903</v>
      </c>
      <c r="K20" s="60">
        <v>502137.37333819468</v>
      </c>
      <c r="L20" s="60">
        <v>1528588.6289856008</v>
      </c>
      <c r="M20" s="60">
        <v>1026451.2556474061</v>
      </c>
      <c r="Q20" s="50"/>
      <c r="R20" s="50"/>
      <c r="T20" s="50"/>
      <c r="U20" s="50"/>
      <c r="V20" s="50"/>
      <c r="W20" s="50"/>
      <c r="X20" s="50"/>
      <c r="Y20" s="50"/>
      <c r="Z20" s="50"/>
      <c r="AA20" s="50"/>
      <c r="AB20" s="50"/>
    </row>
    <row r="21" spans="1:28" x14ac:dyDescent="0.3">
      <c r="A21" s="49" t="s">
        <v>43</v>
      </c>
      <c r="B21" s="60">
        <v>24783.933643212426</v>
      </c>
      <c r="C21" s="60">
        <v>11985.959155376167</v>
      </c>
      <c r="D21" s="60">
        <v>217611.24255796307</v>
      </c>
      <c r="E21" s="59">
        <v>0</v>
      </c>
      <c r="F21" s="60">
        <v>9337.7963534034643</v>
      </c>
      <c r="G21" s="60">
        <v>35691.080949958647</v>
      </c>
      <c r="H21" s="60">
        <v>8365.3378852387559</v>
      </c>
      <c r="I21" s="60">
        <v>11357.838710678043</v>
      </c>
      <c r="J21" s="60">
        <v>32413.026957240654</v>
      </c>
      <c r="K21" s="60">
        <v>351546.21621307125</v>
      </c>
      <c r="L21" s="60">
        <v>280665.77642599668</v>
      </c>
      <c r="M21" s="60">
        <v>-70880.439787074574</v>
      </c>
      <c r="Q21" s="50"/>
      <c r="R21" s="50"/>
      <c r="S21" s="50"/>
      <c r="U21" s="50"/>
      <c r="V21" s="50"/>
      <c r="W21" s="50"/>
      <c r="X21" s="50"/>
      <c r="Y21" s="50"/>
      <c r="Z21" s="50"/>
      <c r="AA21" s="50"/>
      <c r="AB21" s="50"/>
    </row>
    <row r="22" spans="1:28" x14ac:dyDescent="0.3">
      <c r="A22" s="49" t="s">
        <v>44</v>
      </c>
      <c r="B22" s="60">
        <v>4356.0498791887067</v>
      </c>
      <c r="C22" s="60">
        <v>5651.2992543287946</v>
      </c>
      <c r="D22" s="60">
        <v>336703.79955077416</v>
      </c>
      <c r="E22" s="60">
        <v>7999.940482782682</v>
      </c>
      <c r="F22" s="59">
        <v>0</v>
      </c>
      <c r="G22" s="60">
        <v>46149.479942161102</v>
      </c>
      <c r="H22" s="60">
        <v>2517.7951148671791</v>
      </c>
      <c r="I22" s="60">
        <v>31438.207880903377</v>
      </c>
      <c r="J22" s="60">
        <v>11021.384363903107</v>
      </c>
      <c r="K22" s="60">
        <v>445837.95646890905</v>
      </c>
      <c r="L22" s="60">
        <v>270970.025328213</v>
      </c>
      <c r="M22" s="60">
        <v>-174867.93114069605</v>
      </c>
      <c r="Q22" s="50"/>
      <c r="R22" s="50"/>
      <c r="S22" s="50"/>
      <c r="T22" s="50"/>
      <c r="V22" s="50"/>
      <c r="W22" s="50"/>
      <c r="X22" s="50"/>
      <c r="Y22" s="50"/>
      <c r="Z22" s="50"/>
      <c r="AA22" s="50"/>
      <c r="AB22" s="50"/>
    </row>
    <row r="23" spans="1:28" x14ac:dyDescent="0.3">
      <c r="A23" s="49" t="s">
        <v>45</v>
      </c>
      <c r="B23" s="60">
        <v>4960.6799431390637</v>
      </c>
      <c r="C23" s="60">
        <v>5132.4029315938587</v>
      </c>
      <c r="D23" s="60">
        <v>132233.49373677623</v>
      </c>
      <c r="E23" s="60">
        <v>12434.391549631193</v>
      </c>
      <c r="F23" s="60">
        <v>23058.098394970759</v>
      </c>
      <c r="G23" s="59">
        <v>0</v>
      </c>
      <c r="H23" s="60">
        <v>2281.5203508957106</v>
      </c>
      <c r="I23" s="60">
        <v>13194.749772457784</v>
      </c>
      <c r="J23" s="60">
        <v>9633.0124187565707</v>
      </c>
      <c r="K23" s="60">
        <v>202928.34909822117</v>
      </c>
      <c r="L23" s="60">
        <v>270664.81940599863</v>
      </c>
      <c r="M23" s="60">
        <v>67736.470307777461</v>
      </c>
      <c r="Q23" s="50"/>
      <c r="R23" s="50"/>
      <c r="S23" s="50"/>
      <c r="T23" s="50"/>
      <c r="U23" s="50"/>
      <c r="W23" s="50"/>
      <c r="X23" s="50"/>
      <c r="Y23" s="50"/>
      <c r="Z23" s="50"/>
      <c r="AA23" s="50"/>
      <c r="AB23" s="50"/>
    </row>
    <row r="24" spans="1:28" x14ac:dyDescent="0.3">
      <c r="A24" s="49" t="s">
        <v>46</v>
      </c>
      <c r="B24" s="60">
        <v>4335.3459955429253</v>
      </c>
      <c r="C24" s="60">
        <v>8716.8606079919682</v>
      </c>
      <c r="D24" s="60">
        <v>16388.037404342493</v>
      </c>
      <c r="E24" s="60">
        <v>5561.3099515181184</v>
      </c>
      <c r="F24" s="60">
        <v>2601.4603539706168</v>
      </c>
      <c r="G24" s="60">
        <v>4408.9202537517913</v>
      </c>
      <c r="H24" s="59">
        <v>0</v>
      </c>
      <c r="I24" s="60">
        <v>12476.228739778217</v>
      </c>
      <c r="J24" s="60">
        <v>17891.849550249281</v>
      </c>
      <c r="K24" s="60">
        <v>72380.012857145397</v>
      </c>
      <c r="L24" s="60">
        <v>83008.001740399079</v>
      </c>
      <c r="M24" s="60">
        <v>10627.988883253682</v>
      </c>
      <c r="Q24" s="50"/>
      <c r="R24" s="50"/>
      <c r="S24" s="50"/>
      <c r="T24" s="50"/>
      <c r="U24" s="50"/>
      <c r="V24" s="50"/>
      <c r="X24" s="50"/>
      <c r="Y24" s="50"/>
      <c r="Z24" s="50"/>
      <c r="AA24" s="50"/>
      <c r="AB24" s="50"/>
    </row>
    <row r="25" spans="1:28" x14ac:dyDescent="0.3">
      <c r="A25" s="49" t="s">
        <v>47</v>
      </c>
      <c r="B25" s="60">
        <v>4985.6754615035097</v>
      </c>
      <c r="C25" s="60">
        <v>11327.677539501701</v>
      </c>
      <c r="D25" s="60">
        <v>103940.5747598921</v>
      </c>
      <c r="E25" s="60">
        <v>5867.1547167323824</v>
      </c>
      <c r="F25" s="60">
        <v>19128.870452801548</v>
      </c>
      <c r="G25" s="60">
        <v>11430.135631273319</v>
      </c>
      <c r="H25" s="60">
        <v>22652.820249056549</v>
      </c>
      <c r="I25" s="59">
        <v>0</v>
      </c>
      <c r="J25" s="60">
        <v>8754.2244102026489</v>
      </c>
      <c r="K25" s="60">
        <v>188087.13322096376</v>
      </c>
      <c r="L25" s="60">
        <v>305900.16374747787</v>
      </c>
      <c r="M25" s="60">
        <v>117813.03052651411</v>
      </c>
      <c r="Q25" s="50"/>
      <c r="R25" s="50"/>
      <c r="S25" s="50"/>
      <c r="T25" s="50"/>
      <c r="U25" s="50"/>
      <c r="V25" s="50"/>
      <c r="W25" s="50"/>
      <c r="Y25" s="50"/>
      <c r="Z25" s="50"/>
      <c r="AA25" s="50"/>
      <c r="AB25" s="50"/>
    </row>
    <row r="26" spans="1:28" x14ac:dyDescent="0.3">
      <c r="A26" s="49" t="s">
        <v>48</v>
      </c>
      <c r="B26" s="60">
        <v>48830.219060106218</v>
      </c>
      <c r="C26" s="60">
        <v>7669.792422010426</v>
      </c>
      <c r="D26" s="60">
        <v>59492.447935897639</v>
      </c>
      <c r="E26" s="60">
        <v>12550.353960741762</v>
      </c>
      <c r="F26" s="60">
        <v>5545.1888433214099</v>
      </c>
      <c r="G26" s="60">
        <v>6957.9644715112154</v>
      </c>
      <c r="H26" s="60">
        <v>12246.710762841063</v>
      </c>
      <c r="I26" s="60">
        <v>7997.8234224099306</v>
      </c>
      <c r="J26" s="59">
        <v>0</v>
      </c>
      <c r="K26" s="60">
        <v>161290.5008788397</v>
      </c>
      <c r="L26" s="60">
        <v>458891.83448485518</v>
      </c>
      <c r="M26" s="60">
        <v>297601.33360601548</v>
      </c>
      <c r="Q26" s="50"/>
      <c r="R26" s="50"/>
      <c r="S26" s="50"/>
      <c r="T26" s="50"/>
      <c r="U26" s="50"/>
      <c r="V26" s="50"/>
      <c r="W26" s="50"/>
      <c r="X26" s="50"/>
      <c r="Z26" s="50"/>
      <c r="AA26" s="50"/>
      <c r="AB26" s="50"/>
    </row>
    <row r="27" spans="1:28" x14ac:dyDescent="0.3">
      <c r="A27" s="49" t="s">
        <v>106</v>
      </c>
      <c r="B27" s="60">
        <v>34612.552605038007</v>
      </c>
      <c r="C27" s="60">
        <v>29094.973875240972</v>
      </c>
      <c r="D27" s="60">
        <v>434994.8307173326</v>
      </c>
      <c r="E27" s="60">
        <v>68530.128084107215</v>
      </c>
      <c r="F27" s="60">
        <v>99677.755555145282</v>
      </c>
      <c r="G27" s="60">
        <v>65868.97710727535</v>
      </c>
      <c r="H27" s="60">
        <v>6767.545877691442</v>
      </c>
      <c r="I27" s="60">
        <v>70572.137622371258</v>
      </c>
      <c r="J27" s="60">
        <v>106227.09855579803</v>
      </c>
      <c r="K27" s="59"/>
      <c r="L27" s="59"/>
      <c r="M27" s="59"/>
      <c r="Q27" s="50"/>
      <c r="R27" s="50"/>
      <c r="S27" s="50"/>
      <c r="T27" s="50"/>
      <c r="U27" s="50"/>
      <c r="V27" s="50"/>
      <c r="W27" s="50"/>
      <c r="X27" s="50"/>
      <c r="Y27" s="50"/>
    </row>
    <row r="28" spans="1:28" x14ac:dyDescent="0.3">
      <c r="B28" s="59"/>
      <c r="C28" s="59"/>
      <c r="D28" s="59"/>
      <c r="E28" s="59"/>
      <c r="F28" s="59"/>
      <c r="G28" s="59"/>
      <c r="H28" s="59"/>
      <c r="I28" s="59"/>
      <c r="J28" s="59"/>
      <c r="K28" s="59"/>
      <c r="L28" s="59"/>
      <c r="M28" s="59"/>
    </row>
    <row r="29" spans="1:28" x14ac:dyDescent="0.3">
      <c r="A29" s="49" t="s">
        <v>91</v>
      </c>
      <c r="B29" s="59"/>
      <c r="C29" s="59"/>
      <c r="D29" s="59"/>
      <c r="E29" s="59"/>
      <c r="F29" s="59"/>
      <c r="G29" s="59"/>
      <c r="H29" s="59"/>
      <c r="I29" s="59"/>
      <c r="J29" s="59"/>
      <c r="K29" s="59"/>
      <c r="L29" s="59"/>
      <c r="M29" s="59"/>
    </row>
    <row r="30" spans="1:28" x14ac:dyDescent="0.3">
      <c r="A30" s="49" t="s">
        <v>60</v>
      </c>
      <c r="B30" s="107" t="s">
        <v>71</v>
      </c>
      <c r="C30" s="107"/>
      <c r="D30" s="107"/>
      <c r="E30" s="107"/>
      <c r="F30" s="107"/>
      <c r="G30" s="107"/>
      <c r="H30" s="107"/>
      <c r="I30" s="107"/>
      <c r="J30" s="107"/>
      <c r="K30" s="107"/>
      <c r="L30" s="107"/>
      <c r="M30" s="107"/>
      <c r="Q30" s="106"/>
      <c r="R30" s="106"/>
      <c r="S30" s="106"/>
      <c r="T30" s="106"/>
      <c r="U30" s="106"/>
      <c r="V30" s="106"/>
      <c r="W30" s="106"/>
      <c r="X30" s="106"/>
      <c r="Y30" s="106"/>
      <c r="Z30" s="106"/>
      <c r="AA30" s="106"/>
      <c r="AB30" s="106"/>
    </row>
    <row r="31" spans="1:28" x14ac:dyDescent="0.3">
      <c r="B31" s="59" t="s">
        <v>41</v>
      </c>
      <c r="C31" s="59" t="s">
        <v>42</v>
      </c>
      <c r="D31" s="59" t="s">
        <v>58</v>
      </c>
      <c r="E31" s="59" t="s">
        <v>43</v>
      </c>
      <c r="F31" s="59" t="s">
        <v>44</v>
      </c>
      <c r="G31" s="59" t="s">
        <v>45</v>
      </c>
      <c r="H31" s="59" t="s">
        <v>46</v>
      </c>
      <c r="I31" s="59" t="s">
        <v>47</v>
      </c>
      <c r="J31" s="59" t="s">
        <v>48</v>
      </c>
      <c r="K31" s="59" t="s">
        <v>56</v>
      </c>
      <c r="L31" s="59" t="s">
        <v>57</v>
      </c>
      <c r="M31" s="59" t="s">
        <v>54</v>
      </c>
    </row>
    <row r="32" spans="1:28" x14ac:dyDescent="0.3">
      <c r="A32" s="49" t="s">
        <v>41</v>
      </c>
      <c r="B32" s="59">
        <v>0</v>
      </c>
      <c r="C32" s="60">
        <v>13191.812576986564</v>
      </c>
      <c r="D32" s="60">
        <v>147875.67410984496</v>
      </c>
      <c r="E32" s="60">
        <v>99442.083752405713</v>
      </c>
      <c r="F32" s="60">
        <v>14167.711587834983</v>
      </c>
      <c r="G32" s="60">
        <v>16996.010092169028</v>
      </c>
      <c r="H32" s="60">
        <v>8183.5192617231241</v>
      </c>
      <c r="I32" s="60">
        <v>38047.258184623599</v>
      </c>
      <c r="J32" s="60">
        <v>176984.09057736059</v>
      </c>
      <c r="K32" s="60">
        <v>514888.16014294862</v>
      </c>
      <c r="L32" s="60">
        <v>191931.20262823746</v>
      </c>
      <c r="M32" s="60">
        <v>-322956.95751471119</v>
      </c>
      <c r="R32" s="50"/>
      <c r="S32" s="50"/>
      <c r="T32" s="50"/>
      <c r="U32" s="50"/>
      <c r="V32" s="50"/>
      <c r="W32" s="50"/>
      <c r="X32" s="50"/>
      <c r="Y32" s="50"/>
      <c r="Z32" s="50"/>
      <c r="AA32" s="50"/>
      <c r="AB32" s="50"/>
    </row>
    <row r="33" spans="1:28" x14ac:dyDescent="0.3">
      <c r="A33" s="49" t="s">
        <v>42</v>
      </c>
      <c r="B33" s="60">
        <v>8613.2284594463763</v>
      </c>
      <c r="C33" s="59">
        <v>0</v>
      </c>
      <c r="D33" s="60">
        <v>83824.223014428862</v>
      </c>
      <c r="E33" s="60">
        <v>8030.2636726322453</v>
      </c>
      <c r="F33" s="60">
        <v>6692.9903713632493</v>
      </c>
      <c r="G33" s="60">
        <v>11012.368844765606</v>
      </c>
      <c r="H33" s="60">
        <v>9265.4970281254155</v>
      </c>
      <c r="I33" s="60">
        <v>24274.797237468898</v>
      </c>
      <c r="J33" s="60">
        <v>12471.46556775777</v>
      </c>
      <c r="K33" s="60">
        <v>164184.83419598843</v>
      </c>
      <c r="L33" s="60">
        <v>134255.63443096829</v>
      </c>
      <c r="M33" s="60">
        <v>-29929.199765020137</v>
      </c>
      <c r="Q33" s="50"/>
      <c r="S33" s="50"/>
      <c r="T33" s="50"/>
      <c r="U33" s="50"/>
      <c r="V33" s="50"/>
      <c r="W33" s="50"/>
      <c r="X33" s="50"/>
      <c r="Y33" s="50"/>
      <c r="Z33" s="50"/>
      <c r="AA33" s="50"/>
      <c r="AB33" s="50"/>
    </row>
    <row r="34" spans="1:28" x14ac:dyDescent="0.3">
      <c r="A34" s="49" t="s">
        <v>58</v>
      </c>
      <c r="B34" s="60">
        <v>52196.128097751258</v>
      </c>
      <c r="C34" s="60">
        <v>40565.458215390026</v>
      </c>
      <c r="D34" s="59">
        <v>0</v>
      </c>
      <c r="E34" s="60">
        <v>70545.766631164646</v>
      </c>
      <c r="F34" s="60">
        <v>103684.37336877127</v>
      </c>
      <c r="G34" s="60">
        <v>82955.489346199203</v>
      </c>
      <c r="H34" s="60">
        <v>12663.442805398419</v>
      </c>
      <c r="I34" s="60">
        <v>111507.45834438826</v>
      </c>
      <c r="J34" s="60">
        <v>98646.718708510307</v>
      </c>
      <c r="K34" s="60">
        <v>572764.8355175734</v>
      </c>
      <c r="L34" s="60">
        <v>1553162.3542103572</v>
      </c>
      <c r="M34" s="60">
        <v>980397.51869278378</v>
      </c>
      <c r="Q34" s="50"/>
      <c r="R34" s="50"/>
      <c r="T34" s="50"/>
      <c r="U34" s="50"/>
      <c r="V34" s="50"/>
      <c r="W34" s="50"/>
      <c r="X34" s="50"/>
      <c r="Y34" s="50"/>
      <c r="Z34" s="50"/>
      <c r="AA34" s="50"/>
      <c r="AB34" s="50"/>
    </row>
    <row r="35" spans="1:28" x14ac:dyDescent="0.3">
      <c r="A35" s="49" t="s">
        <v>43</v>
      </c>
      <c r="B35" s="60">
        <v>26473.560288495959</v>
      </c>
      <c r="C35" s="60">
        <v>12804.086132335708</v>
      </c>
      <c r="D35" s="60">
        <v>232459.36044566202</v>
      </c>
      <c r="E35" s="59">
        <v>0</v>
      </c>
      <c r="F35" s="60">
        <v>9964.6343090825685</v>
      </c>
      <c r="G35" s="60">
        <v>38148.278581734587</v>
      </c>
      <c r="H35" s="60">
        <v>8941.2635854681103</v>
      </c>
      <c r="I35" s="60">
        <v>12155.621498784833</v>
      </c>
      <c r="J35" s="60">
        <v>34636.466911368028</v>
      </c>
      <c r="K35" s="60">
        <v>375583.27175293176</v>
      </c>
      <c r="L35" s="60">
        <v>287420.1857982605</v>
      </c>
      <c r="M35" s="60">
        <v>-88163.08595467126</v>
      </c>
      <c r="Q35" s="50"/>
      <c r="R35" s="50"/>
      <c r="S35" s="50"/>
      <c r="U35" s="50"/>
      <c r="V35" s="50"/>
      <c r="W35" s="50"/>
      <c r="X35" s="50"/>
      <c r="Y35" s="50"/>
      <c r="Z35" s="50"/>
      <c r="AA35" s="50"/>
      <c r="AB35" s="50"/>
    </row>
    <row r="36" spans="1:28" x14ac:dyDescent="0.3">
      <c r="A36" s="49" t="s">
        <v>44</v>
      </c>
      <c r="B36" s="60">
        <v>4575.5129176815844</v>
      </c>
      <c r="C36" s="60">
        <v>5923.9781466776185</v>
      </c>
      <c r="D36" s="60">
        <v>353345.56879965635</v>
      </c>
      <c r="E36" s="60">
        <v>8406.402110051924</v>
      </c>
      <c r="F36" s="59">
        <v>0</v>
      </c>
      <c r="G36" s="60">
        <v>48355.270725616487</v>
      </c>
      <c r="H36" s="60">
        <v>2644.979339284399</v>
      </c>
      <c r="I36" s="60">
        <v>32909.507261625899</v>
      </c>
      <c r="J36" s="60">
        <v>11531.674284659974</v>
      </c>
      <c r="K36" s="60">
        <v>467692.89358525426</v>
      </c>
      <c r="L36" s="60">
        <v>278581.24304285081</v>
      </c>
      <c r="M36" s="60">
        <v>-189111.65054240345</v>
      </c>
      <c r="Q36" s="50"/>
      <c r="R36" s="50"/>
      <c r="S36" s="50"/>
      <c r="T36" s="50"/>
      <c r="V36" s="50"/>
      <c r="W36" s="50"/>
      <c r="X36" s="50"/>
      <c r="Y36" s="50"/>
      <c r="Z36" s="50"/>
      <c r="AA36" s="50"/>
      <c r="AB36" s="50"/>
    </row>
    <row r="37" spans="1:28" x14ac:dyDescent="0.3">
      <c r="A37" s="49" t="s">
        <v>45</v>
      </c>
      <c r="B37" s="60">
        <v>5390.7034615080556</v>
      </c>
      <c r="C37" s="60">
        <v>5569.6039089823007</v>
      </c>
      <c r="D37" s="60">
        <v>143587.60159951387</v>
      </c>
      <c r="E37" s="60">
        <v>13483.011646861505</v>
      </c>
      <c r="F37" s="60">
        <v>25013.068335733515</v>
      </c>
      <c r="G37" s="59">
        <v>0</v>
      </c>
      <c r="H37" s="60">
        <v>2480.8254862494291</v>
      </c>
      <c r="I37" s="60">
        <v>14322.59242404834</v>
      </c>
      <c r="J37" s="60">
        <v>10454.231847167383</v>
      </c>
      <c r="K37" s="60">
        <v>220301.63871006444</v>
      </c>
      <c r="L37" s="60">
        <v>281336.10202645999</v>
      </c>
      <c r="M37" s="60">
        <v>61034.463316395559</v>
      </c>
      <c r="Q37" s="50"/>
      <c r="R37" s="50"/>
      <c r="S37" s="50"/>
      <c r="T37" s="50"/>
      <c r="U37" s="50"/>
      <c r="W37" s="50"/>
      <c r="X37" s="50"/>
      <c r="Y37" s="50"/>
      <c r="Z37" s="50"/>
      <c r="AA37" s="50"/>
      <c r="AB37" s="50"/>
    </row>
    <row r="38" spans="1:28" x14ac:dyDescent="0.3">
      <c r="A38" s="49" t="s">
        <v>46</v>
      </c>
      <c r="B38" s="60">
        <v>4600.4806600739857</v>
      </c>
      <c r="C38" s="60">
        <v>9264.1978536610222</v>
      </c>
      <c r="D38" s="60">
        <v>17449.139365891755</v>
      </c>
      <c r="E38" s="60">
        <v>5900.7292099252563</v>
      </c>
      <c r="F38" s="60">
        <v>2767.7288226635283</v>
      </c>
      <c r="G38" s="60">
        <v>4685.2427144488765</v>
      </c>
      <c r="H38" s="59">
        <v>0</v>
      </c>
      <c r="I38" s="60">
        <v>13258.919928851828</v>
      </c>
      <c r="J38" s="60">
        <v>19027.113490969863</v>
      </c>
      <c r="K38" s="60">
        <v>76953.552046486118</v>
      </c>
      <c r="L38" s="60">
        <v>88507.095764729689</v>
      </c>
      <c r="M38" s="60">
        <v>11553.543718243571</v>
      </c>
      <c r="Q38" s="50"/>
      <c r="R38" s="50"/>
      <c r="S38" s="50"/>
      <c r="T38" s="50"/>
      <c r="U38" s="50"/>
      <c r="V38" s="50"/>
      <c r="X38" s="50"/>
      <c r="Y38" s="50"/>
      <c r="Z38" s="50"/>
      <c r="AA38" s="50"/>
      <c r="AB38" s="50"/>
    </row>
    <row r="39" spans="1:28" x14ac:dyDescent="0.3">
      <c r="A39" s="49" t="s">
        <v>47</v>
      </c>
      <c r="B39" s="60">
        <v>5456.3764009054585</v>
      </c>
      <c r="C39" s="60">
        <v>12386.414206059611</v>
      </c>
      <c r="D39" s="60">
        <v>113682.9355172393</v>
      </c>
      <c r="E39" s="60">
        <v>6416.3897853389426</v>
      </c>
      <c r="F39" s="60">
        <v>20912.773810656632</v>
      </c>
      <c r="G39" s="60">
        <v>12498.686651816717</v>
      </c>
      <c r="H39" s="60">
        <v>24787.220950870651</v>
      </c>
      <c r="I39" s="59">
        <v>0</v>
      </c>
      <c r="J39" s="60">
        <v>9582.2566656104864</v>
      </c>
      <c r="K39" s="60">
        <v>205723.05398849779</v>
      </c>
      <c r="L39" s="60">
        <v>318604.16402620345</v>
      </c>
      <c r="M39" s="60">
        <v>112881.11003770566</v>
      </c>
      <c r="Q39" s="50"/>
      <c r="R39" s="50"/>
      <c r="S39" s="50"/>
      <c r="T39" s="50"/>
      <c r="U39" s="50"/>
      <c r="V39" s="50"/>
      <c r="W39" s="50"/>
      <c r="Y39" s="50"/>
      <c r="Z39" s="50"/>
      <c r="AA39" s="50"/>
      <c r="AB39" s="50"/>
    </row>
    <row r="40" spans="1:28" x14ac:dyDescent="0.3">
      <c r="A40" s="49" t="s">
        <v>48</v>
      </c>
      <c r="B40" s="60">
        <v>53663.909393575421</v>
      </c>
      <c r="C40" s="60">
        <v>8469.418773112051</v>
      </c>
      <c r="D40" s="60">
        <v>65793.043381927127</v>
      </c>
      <c r="E40" s="60">
        <v>13882.70740563964</v>
      </c>
      <c r="F40" s="60">
        <v>6128.4774985894273</v>
      </c>
      <c r="G40" s="60">
        <v>7698.7008831095191</v>
      </c>
      <c r="H40" s="60">
        <v>13521.499498221572</v>
      </c>
      <c r="I40" s="60">
        <v>8855.3770535757067</v>
      </c>
      <c r="J40" s="59">
        <v>0</v>
      </c>
      <c r="K40" s="60">
        <v>178013.1338877505</v>
      </c>
      <c r="L40" s="60">
        <v>468568.39189942798</v>
      </c>
      <c r="M40" s="60">
        <v>290555.25801167748</v>
      </c>
      <c r="Q40" s="50"/>
      <c r="R40" s="50"/>
      <c r="S40" s="50"/>
      <c r="T40" s="50"/>
      <c r="U40" s="50"/>
      <c r="V40" s="50"/>
      <c r="W40" s="50"/>
      <c r="X40" s="50"/>
      <c r="Z40" s="50"/>
      <c r="AA40" s="50"/>
      <c r="AB40" s="50"/>
    </row>
    <row r="41" spans="1:28" x14ac:dyDescent="0.3">
      <c r="A41" s="49" t="s">
        <v>106</v>
      </c>
      <c r="B41" s="60">
        <v>30961.302948799374</v>
      </c>
      <c r="C41" s="60">
        <v>26080.664617763388</v>
      </c>
      <c r="D41" s="60">
        <v>395144.80797619285</v>
      </c>
      <c r="E41" s="60">
        <v>61312.831584240645</v>
      </c>
      <c r="F41" s="60">
        <v>89249.484938155627</v>
      </c>
      <c r="G41" s="60">
        <v>58986.054186599999</v>
      </c>
      <c r="H41" s="60">
        <v>6018.8478093885569</v>
      </c>
      <c r="I41" s="60">
        <v>63272.632092836095</v>
      </c>
      <c r="J41" s="60">
        <v>95234.373846023605</v>
      </c>
      <c r="K41" s="59"/>
      <c r="L41" s="59"/>
      <c r="M41" s="59"/>
      <c r="Q41" s="50"/>
      <c r="R41" s="50"/>
      <c r="S41" s="50"/>
      <c r="T41" s="50"/>
      <c r="U41" s="50"/>
      <c r="V41" s="50"/>
      <c r="W41" s="50"/>
      <c r="X41" s="50"/>
      <c r="Y41" s="50"/>
    </row>
    <row r="42" spans="1:28" x14ac:dyDescent="0.3">
      <c r="B42" s="59"/>
      <c r="C42" s="59"/>
      <c r="D42" s="59"/>
      <c r="E42" s="59"/>
      <c r="F42" s="59"/>
      <c r="G42" s="59"/>
      <c r="H42" s="59"/>
      <c r="I42" s="59"/>
      <c r="J42" s="59"/>
      <c r="K42" s="59"/>
      <c r="L42" s="59"/>
      <c r="M42" s="59"/>
    </row>
    <row r="45" spans="1:28" x14ac:dyDescent="0.3">
      <c r="B45" s="106"/>
      <c r="C45" s="106"/>
      <c r="D45" s="106"/>
      <c r="E45" s="106"/>
      <c r="F45" s="106"/>
      <c r="G45" s="106"/>
      <c r="H45" s="106"/>
      <c r="I45" s="106"/>
      <c r="J45" s="106"/>
      <c r="K45" s="106"/>
      <c r="L45" s="106"/>
      <c r="M45" s="106"/>
    </row>
    <row r="46" spans="1:28" x14ac:dyDescent="0.3">
      <c r="R46" s="50"/>
      <c r="S46" s="50"/>
      <c r="T46" s="50"/>
      <c r="U46" s="50"/>
      <c r="V46" s="50"/>
      <c r="W46" s="50"/>
      <c r="X46" s="50"/>
      <c r="Y46" s="50"/>
      <c r="Z46" s="50"/>
      <c r="AA46" s="50"/>
      <c r="AB46" s="50"/>
    </row>
    <row r="47" spans="1:28" x14ac:dyDescent="0.3">
      <c r="B47" s="51"/>
      <c r="C47" s="51"/>
      <c r="D47" s="51"/>
      <c r="E47" s="51"/>
      <c r="F47" s="51"/>
      <c r="G47" s="51"/>
      <c r="H47" s="51"/>
      <c r="I47" s="51"/>
      <c r="J47" s="51"/>
      <c r="K47" s="51"/>
      <c r="L47" s="51"/>
      <c r="M47" s="51"/>
      <c r="Q47" s="50"/>
      <c r="S47" s="50"/>
      <c r="T47" s="50"/>
      <c r="U47" s="50"/>
      <c r="V47" s="50"/>
      <c r="W47" s="50"/>
      <c r="X47" s="50"/>
      <c r="Y47" s="50"/>
      <c r="Z47" s="50"/>
      <c r="AA47" s="50"/>
      <c r="AB47" s="50"/>
    </row>
    <row r="48" spans="1:28" x14ac:dyDescent="0.3">
      <c r="B48" s="51"/>
      <c r="C48" s="51"/>
      <c r="D48" s="51"/>
      <c r="E48" s="51"/>
      <c r="F48" s="51"/>
      <c r="G48" s="51"/>
      <c r="H48" s="51"/>
      <c r="I48" s="51"/>
      <c r="J48" s="51"/>
      <c r="K48" s="51"/>
      <c r="L48" s="51"/>
      <c r="M48" s="51"/>
      <c r="Q48" s="50"/>
      <c r="R48" s="50"/>
      <c r="T48" s="50"/>
      <c r="U48" s="50"/>
      <c r="V48" s="50"/>
      <c r="W48" s="50"/>
      <c r="X48" s="50"/>
      <c r="Y48" s="50"/>
      <c r="Z48" s="50"/>
      <c r="AA48" s="50"/>
      <c r="AB48" s="50"/>
    </row>
    <row r="49" spans="2:28" x14ac:dyDescent="0.3">
      <c r="B49" s="51"/>
      <c r="C49" s="51"/>
      <c r="D49" s="51"/>
      <c r="E49" s="51"/>
      <c r="F49" s="51"/>
      <c r="G49" s="51"/>
      <c r="H49" s="51"/>
      <c r="I49" s="51"/>
      <c r="J49" s="51"/>
      <c r="K49" s="51"/>
      <c r="L49" s="51"/>
      <c r="M49" s="51"/>
      <c r="Q49" s="50"/>
      <c r="R49" s="50"/>
      <c r="S49" s="50"/>
      <c r="U49" s="50"/>
      <c r="V49" s="50"/>
      <c r="W49" s="50"/>
      <c r="X49" s="50"/>
      <c r="Y49" s="50"/>
      <c r="Z49" s="50"/>
      <c r="AA49" s="50"/>
      <c r="AB49" s="50"/>
    </row>
    <row r="50" spans="2:28" x14ac:dyDescent="0.3">
      <c r="B50" s="51"/>
      <c r="C50" s="51"/>
      <c r="D50" s="51"/>
      <c r="E50" s="51"/>
      <c r="F50" s="51"/>
      <c r="G50" s="51"/>
      <c r="H50" s="51"/>
      <c r="I50" s="51"/>
      <c r="J50" s="51"/>
      <c r="K50" s="51"/>
      <c r="L50" s="51"/>
      <c r="M50" s="51"/>
      <c r="Q50" s="50"/>
      <c r="R50" s="50"/>
      <c r="S50" s="50"/>
      <c r="T50" s="50"/>
      <c r="V50" s="50"/>
      <c r="W50" s="50"/>
      <c r="X50" s="50"/>
      <c r="Y50" s="50"/>
      <c r="Z50" s="50"/>
      <c r="AA50" s="50"/>
      <c r="AB50" s="50"/>
    </row>
    <row r="51" spans="2:28" x14ac:dyDescent="0.3">
      <c r="B51" s="51"/>
      <c r="C51" s="51"/>
      <c r="D51" s="51"/>
      <c r="E51" s="51"/>
      <c r="F51" s="51"/>
      <c r="G51" s="51"/>
      <c r="H51" s="51"/>
      <c r="I51" s="51"/>
      <c r="J51" s="51"/>
      <c r="K51" s="51"/>
      <c r="L51" s="51"/>
      <c r="M51" s="51"/>
      <c r="Q51" s="50"/>
      <c r="R51" s="50"/>
      <c r="S51" s="50"/>
      <c r="T51" s="50"/>
      <c r="U51" s="50"/>
      <c r="W51" s="50"/>
      <c r="X51" s="50"/>
      <c r="Y51" s="50"/>
      <c r="Z51" s="50"/>
      <c r="AA51" s="50"/>
      <c r="AB51" s="50"/>
    </row>
    <row r="52" spans="2:28" x14ac:dyDescent="0.3">
      <c r="B52" s="51"/>
      <c r="C52" s="51"/>
      <c r="D52" s="51"/>
      <c r="E52" s="51"/>
      <c r="F52" s="51"/>
      <c r="G52" s="51"/>
      <c r="H52" s="51"/>
      <c r="I52" s="51"/>
      <c r="J52" s="51"/>
      <c r="K52" s="51"/>
      <c r="L52" s="51"/>
      <c r="M52" s="51"/>
      <c r="Q52" s="50"/>
      <c r="R52" s="50"/>
      <c r="S52" s="50"/>
      <c r="T52" s="50"/>
      <c r="U52" s="50"/>
      <c r="V52" s="50"/>
      <c r="X52" s="50"/>
      <c r="Y52" s="50"/>
      <c r="Z52" s="50"/>
      <c r="AA52" s="50"/>
      <c r="AB52" s="50"/>
    </row>
    <row r="53" spans="2:28" x14ac:dyDescent="0.3">
      <c r="B53" s="51"/>
      <c r="C53" s="51"/>
      <c r="D53" s="51"/>
      <c r="E53" s="51"/>
      <c r="F53" s="51"/>
      <c r="G53" s="51"/>
      <c r="H53" s="51"/>
      <c r="I53" s="51"/>
      <c r="J53" s="51"/>
      <c r="K53" s="51"/>
      <c r="L53" s="51"/>
      <c r="M53" s="51"/>
      <c r="Q53" s="50"/>
      <c r="R53" s="50"/>
      <c r="S53" s="50"/>
      <c r="T53" s="50"/>
      <c r="U53" s="50"/>
      <c r="V53" s="50"/>
      <c r="W53" s="50"/>
      <c r="Y53" s="50"/>
      <c r="Z53" s="50"/>
      <c r="AA53" s="50"/>
      <c r="AB53" s="50"/>
    </row>
    <row r="54" spans="2:28" x14ac:dyDescent="0.3">
      <c r="B54" s="51"/>
      <c r="C54" s="51"/>
      <c r="D54" s="51"/>
      <c r="E54" s="51"/>
      <c r="F54" s="51"/>
      <c r="G54" s="51"/>
      <c r="H54" s="51"/>
      <c r="I54" s="51"/>
      <c r="J54" s="51"/>
      <c r="K54" s="51"/>
      <c r="L54" s="51"/>
      <c r="M54" s="51"/>
      <c r="Q54" s="50"/>
      <c r="R54" s="50"/>
      <c r="S54" s="50"/>
      <c r="T54" s="50"/>
      <c r="U54" s="50"/>
      <c r="V54" s="50"/>
      <c r="W54" s="50"/>
      <c r="X54" s="50"/>
      <c r="Z54" s="50"/>
      <c r="AA54" s="50"/>
      <c r="AB54" s="50"/>
    </row>
    <row r="55" spans="2:28" x14ac:dyDescent="0.3">
      <c r="B55" s="51"/>
      <c r="C55" s="51"/>
      <c r="D55" s="51"/>
      <c r="E55" s="51"/>
      <c r="F55" s="51"/>
      <c r="G55" s="51"/>
      <c r="H55" s="51"/>
      <c r="I55" s="51"/>
      <c r="J55" s="51"/>
      <c r="K55" s="51"/>
      <c r="L55" s="51"/>
      <c r="M55" s="51"/>
    </row>
    <row r="56" spans="2:28" x14ac:dyDescent="0.3">
      <c r="B56" s="51"/>
      <c r="C56" s="51"/>
      <c r="D56" s="51"/>
      <c r="E56" s="51"/>
      <c r="F56" s="51"/>
      <c r="G56" s="51"/>
      <c r="H56" s="51"/>
      <c r="I56" s="51"/>
      <c r="J56" s="51"/>
      <c r="K56" s="51"/>
      <c r="L56" s="51"/>
      <c r="M56" s="51"/>
    </row>
    <row r="57" spans="2:28" x14ac:dyDescent="0.3">
      <c r="B57" s="50"/>
      <c r="C57" s="50"/>
      <c r="D57" s="50"/>
      <c r="E57" s="50"/>
      <c r="F57" s="50"/>
      <c r="G57" s="50"/>
      <c r="H57" s="50"/>
      <c r="I57" s="50"/>
      <c r="J57" s="50"/>
    </row>
    <row r="59" spans="2:28" x14ac:dyDescent="0.3">
      <c r="B59" s="106"/>
      <c r="C59" s="106"/>
      <c r="D59" s="106"/>
      <c r="E59" s="106"/>
      <c r="F59" s="106"/>
      <c r="G59" s="106"/>
      <c r="H59" s="106"/>
      <c r="I59" s="106"/>
      <c r="J59" s="106"/>
      <c r="K59" s="106"/>
      <c r="L59" s="106"/>
      <c r="M59" s="106"/>
    </row>
    <row r="61" spans="2:28" x14ac:dyDescent="0.3">
      <c r="B61" s="51"/>
      <c r="C61" s="51"/>
      <c r="D61" s="51"/>
      <c r="E61" s="51"/>
      <c r="F61" s="51"/>
      <c r="G61" s="51"/>
      <c r="H61" s="51"/>
      <c r="I61" s="51"/>
      <c r="J61" s="51"/>
      <c r="K61" s="51"/>
      <c r="L61" s="51"/>
      <c r="M61" s="51"/>
    </row>
    <row r="62" spans="2:28" x14ac:dyDescent="0.3">
      <c r="B62" s="51"/>
      <c r="C62" s="51"/>
      <c r="D62" s="51"/>
      <c r="E62" s="51"/>
      <c r="F62" s="51"/>
      <c r="G62" s="51"/>
      <c r="H62" s="51"/>
      <c r="I62" s="51"/>
      <c r="J62" s="51"/>
      <c r="K62" s="51"/>
      <c r="L62" s="51"/>
      <c r="M62" s="51"/>
    </row>
    <row r="63" spans="2:28" x14ac:dyDescent="0.3">
      <c r="B63" s="51"/>
      <c r="C63" s="51"/>
      <c r="D63" s="51"/>
      <c r="E63" s="51"/>
      <c r="F63" s="51"/>
      <c r="G63" s="51"/>
      <c r="H63" s="51"/>
      <c r="I63" s="51"/>
      <c r="J63" s="51"/>
      <c r="K63" s="51"/>
      <c r="L63" s="51"/>
      <c r="M63" s="51"/>
    </row>
    <row r="64" spans="2:28" x14ac:dyDescent="0.3">
      <c r="B64" s="51"/>
      <c r="C64" s="51"/>
      <c r="D64" s="51"/>
      <c r="E64" s="51"/>
      <c r="F64" s="51"/>
      <c r="G64" s="51"/>
      <c r="H64" s="51"/>
      <c r="I64" s="51"/>
      <c r="J64" s="51"/>
      <c r="K64" s="51"/>
      <c r="L64" s="51"/>
      <c r="M64" s="51"/>
    </row>
    <row r="65" spans="2:13" x14ac:dyDescent="0.3">
      <c r="B65" s="51"/>
      <c r="C65" s="51"/>
      <c r="D65" s="51"/>
      <c r="E65" s="51"/>
      <c r="F65" s="51"/>
      <c r="G65" s="51"/>
      <c r="H65" s="51"/>
      <c r="I65" s="51"/>
      <c r="J65" s="51"/>
      <c r="K65" s="51"/>
      <c r="L65" s="51"/>
      <c r="M65" s="51"/>
    </row>
    <row r="66" spans="2:13" x14ac:dyDescent="0.3">
      <c r="B66" s="51"/>
      <c r="C66" s="51"/>
      <c r="D66" s="51"/>
      <c r="E66" s="51"/>
      <c r="F66" s="51"/>
      <c r="G66" s="51"/>
      <c r="H66" s="51"/>
      <c r="I66" s="51"/>
      <c r="J66" s="51"/>
      <c r="K66" s="51"/>
      <c r="L66" s="51"/>
      <c r="M66" s="51"/>
    </row>
    <row r="67" spans="2:13" x14ac:dyDescent="0.3">
      <c r="B67" s="51"/>
      <c r="C67" s="51"/>
      <c r="D67" s="51"/>
      <c r="E67" s="51"/>
      <c r="F67" s="51"/>
      <c r="G67" s="51"/>
      <c r="H67" s="51"/>
      <c r="I67" s="51"/>
      <c r="J67" s="51"/>
      <c r="K67" s="51"/>
      <c r="L67" s="51"/>
      <c r="M67" s="51"/>
    </row>
    <row r="68" spans="2:13" x14ac:dyDescent="0.3">
      <c r="B68" s="51"/>
      <c r="C68" s="51"/>
      <c r="D68" s="51"/>
      <c r="E68" s="51"/>
      <c r="F68" s="51"/>
      <c r="G68" s="51"/>
      <c r="H68" s="51"/>
      <c r="I68" s="51"/>
      <c r="J68" s="51"/>
      <c r="K68" s="51"/>
      <c r="L68" s="51"/>
      <c r="M68" s="51"/>
    </row>
    <row r="69" spans="2:13" x14ac:dyDescent="0.3">
      <c r="B69" s="51"/>
      <c r="C69" s="51"/>
      <c r="D69" s="51"/>
      <c r="E69" s="51"/>
      <c r="F69" s="51"/>
      <c r="G69" s="51"/>
      <c r="H69" s="51"/>
      <c r="I69" s="51"/>
      <c r="J69" s="51"/>
      <c r="K69" s="51"/>
      <c r="L69" s="51"/>
      <c r="M69" s="51"/>
    </row>
    <row r="70" spans="2:13" x14ac:dyDescent="0.3">
      <c r="B70" s="51"/>
      <c r="C70" s="51"/>
      <c r="D70" s="51"/>
      <c r="E70" s="51"/>
      <c r="F70" s="51"/>
      <c r="G70" s="51"/>
      <c r="H70" s="51"/>
      <c r="I70" s="51"/>
      <c r="J70" s="51"/>
      <c r="K70" s="51"/>
      <c r="L70" s="51"/>
      <c r="M70" s="51"/>
    </row>
    <row r="73" spans="2:13" x14ac:dyDescent="0.3">
      <c r="B73" s="106"/>
      <c r="C73" s="106"/>
      <c r="D73" s="106"/>
      <c r="E73" s="106"/>
      <c r="F73" s="106"/>
      <c r="G73" s="106"/>
      <c r="H73" s="106"/>
      <c r="I73" s="106"/>
      <c r="J73" s="106"/>
      <c r="K73" s="106"/>
      <c r="L73" s="106"/>
      <c r="M73" s="106"/>
    </row>
    <row r="75" spans="2:13" x14ac:dyDescent="0.3">
      <c r="B75" s="51"/>
      <c r="C75" s="51"/>
      <c r="D75" s="51"/>
      <c r="E75" s="51"/>
      <c r="F75" s="51"/>
      <c r="G75" s="51"/>
      <c r="H75" s="51"/>
      <c r="I75" s="51"/>
      <c r="J75" s="51"/>
      <c r="K75" s="51"/>
      <c r="L75" s="51"/>
      <c r="M75" s="51"/>
    </row>
    <row r="76" spans="2:13" x14ac:dyDescent="0.3">
      <c r="B76" s="51"/>
      <c r="C76" s="51"/>
      <c r="D76" s="51"/>
      <c r="E76" s="51"/>
      <c r="F76" s="51"/>
      <c r="G76" s="51"/>
      <c r="H76" s="51"/>
      <c r="I76" s="51"/>
      <c r="J76" s="51"/>
      <c r="K76" s="51"/>
      <c r="L76" s="51"/>
      <c r="M76" s="51"/>
    </row>
    <row r="77" spans="2:13" x14ac:dyDescent="0.3">
      <c r="B77" s="51"/>
      <c r="C77" s="51"/>
      <c r="D77" s="51"/>
      <c r="E77" s="51"/>
      <c r="F77" s="51"/>
      <c r="G77" s="51"/>
      <c r="H77" s="51"/>
      <c r="I77" s="51"/>
      <c r="J77" s="51"/>
      <c r="K77" s="51"/>
      <c r="L77" s="51"/>
      <c r="M77" s="51"/>
    </row>
    <row r="78" spans="2:13" x14ac:dyDescent="0.3">
      <c r="B78" s="51"/>
      <c r="C78" s="51"/>
      <c r="D78" s="51"/>
      <c r="E78" s="51"/>
      <c r="F78" s="51"/>
      <c r="G78" s="51"/>
      <c r="H78" s="51"/>
      <c r="I78" s="51"/>
      <c r="J78" s="51"/>
      <c r="K78" s="51"/>
      <c r="L78" s="51"/>
      <c r="M78" s="51"/>
    </row>
    <row r="79" spans="2:13" x14ac:dyDescent="0.3">
      <c r="B79" s="51"/>
      <c r="C79" s="51"/>
      <c r="D79" s="51"/>
      <c r="E79" s="51"/>
      <c r="F79" s="51"/>
      <c r="G79" s="51"/>
      <c r="H79" s="51"/>
      <c r="I79" s="51"/>
      <c r="J79" s="51"/>
      <c r="K79" s="51"/>
      <c r="L79" s="51"/>
      <c r="M79" s="51"/>
    </row>
    <row r="80" spans="2:13" x14ac:dyDescent="0.3">
      <c r="B80" s="51"/>
      <c r="C80" s="51"/>
      <c r="D80" s="51"/>
      <c r="E80" s="51"/>
      <c r="F80" s="51"/>
      <c r="G80" s="51"/>
      <c r="H80" s="51"/>
      <c r="I80" s="51"/>
      <c r="J80" s="51"/>
      <c r="K80" s="51"/>
      <c r="L80" s="51"/>
      <c r="M80" s="51"/>
    </row>
    <row r="81" spans="2:13" x14ac:dyDescent="0.3">
      <c r="B81" s="51"/>
      <c r="C81" s="51"/>
      <c r="D81" s="51"/>
      <c r="E81" s="51"/>
      <c r="F81" s="51"/>
      <c r="G81" s="51"/>
      <c r="H81" s="51"/>
      <c r="I81" s="51"/>
      <c r="J81" s="51"/>
      <c r="K81" s="51"/>
      <c r="L81" s="51"/>
      <c r="M81" s="51"/>
    </row>
    <row r="82" spans="2:13" x14ac:dyDescent="0.3">
      <c r="B82" s="51"/>
      <c r="C82" s="51"/>
      <c r="D82" s="51"/>
      <c r="E82" s="51"/>
      <c r="F82" s="51"/>
      <c r="G82" s="51"/>
      <c r="H82" s="51"/>
      <c r="I82" s="51"/>
      <c r="J82" s="51"/>
      <c r="K82" s="51"/>
      <c r="L82" s="51"/>
      <c r="M82" s="51"/>
    </row>
    <row r="83" spans="2:13" x14ac:dyDescent="0.3">
      <c r="B83" s="51"/>
      <c r="C83" s="51"/>
      <c r="D83" s="51"/>
      <c r="E83" s="51"/>
      <c r="F83" s="51"/>
      <c r="G83" s="51"/>
      <c r="H83" s="51"/>
      <c r="I83" s="51"/>
      <c r="J83" s="51"/>
      <c r="K83" s="51"/>
      <c r="L83" s="51"/>
      <c r="M83" s="51"/>
    </row>
    <row r="84" spans="2:13" x14ac:dyDescent="0.3">
      <c r="B84" s="51"/>
      <c r="C84" s="51"/>
      <c r="D84" s="51"/>
      <c r="E84" s="51"/>
      <c r="F84" s="51"/>
      <c r="G84" s="51"/>
      <c r="H84" s="51"/>
      <c r="I84" s="51"/>
      <c r="J84" s="51"/>
      <c r="K84" s="51"/>
      <c r="L84" s="51"/>
      <c r="M84" s="51"/>
    </row>
  </sheetData>
  <mergeCells count="9">
    <mergeCell ref="B73:M73"/>
    <mergeCell ref="B30:M30"/>
    <mergeCell ref="B16:M16"/>
    <mergeCell ref="B2:M2"/>
    <mergeCell ref="Q2:AB2"/>
    <mergeCell ref="Q16:AB16"/>
    <mergeCell ref="Q30:AB30"/>
    <mergeCell ref="B45:M45"/>
    <mergeCell ref="B59:M59"/>
  </mergeCells>
  <pageMargins left="0.7" right="0.7" top="0.75" bottom="0.75" header="0.3" footer="0.3"/>
  <pageSetup paperSize="9" scale="81" fitToWidth="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36"/>
  <sheetViews>
    <sheetView tabSelected="1" workbookViewId="0">
      <selection activeCell="D21" sqref="D21"/>
    </sheetView>
  </sheetViews>
  <sheetFormatPr defaultColWidth="8.88671875" defaultRowHeight="14.4" x14ac:dyDescent="0.3"/>
  <cols>
    <col min="1" max="1" width="13.21875" style="49" bestFit="1" customWidth="1"/>
    <col min="2" max="16384" width="8.88671875" style="49"/>
  </cols>
  <sheetData>
    <row r="3" spans="1:20" x14ac:dyDescent="0.3">
      <c r="B3" s="100">
        <v>2002</v>
      </c>
      <c r="C3" s="100">
        <v>2003</v>
      </c>
      <c r="D3" s="100">
        <v>2004</v>
      </c>
      <c r="E3" s="100">
        <v>2005</v>
      </c>
      <c r="F3" s="100">
        <v>2006</v>
      </c>
      <c r="G3" s="100">
        <v>2007</v>
      </c>
      <c r="H3" s="100">
        <v>2008</v>
      </c>
      <c r="I3" s="100">
        <v>2009</v>
      </c>
      <c r="J3" s="100">
        <v>2010</v>
      </c>
      <c r="K3" s="100">
        <v>2011</v>
      </c>
      <c r="L3" s="100">
        <v>2012</v>
      </c>
      <c r="M3" s="100">
        <v>2013</v>
      </c>
      <c r="N3" s="100">
        <v>2014</v>
      </c>
      <c r="O3" s="100">
        <v>2015</v>
      </c>
      <c r="P3" s="100">
        <v>2016</v>
      </c>
      <c r="Q3" s="100">
        <v>2017</v>
      </c>
      <c r="R3" s="100">
        <v>2018</v>
      </c>
      <c r="S3" s="100">
        <v>2019</v>
      </c>
      <c r="T3" s="100">
        <v>2020</v>
      </c>
    </row>
    <row r="4" spans="1:20" x14ac:dyDescent="0.3">
      <c r="A4" s="49" t="s">
        <v>69</v>
      </c>
      <c r="B4" s="52">
        <v>14.272074058646854</v>
      </c>
      <c r="C4" s="52">
        <v>14.096972886237788</v>
      </c>
      <c r="D4" s="52">
        <v>13.929357556300237</v>
      </c>
      <c r="E4" s="52">
        <v>13.767320621805423</v>
      </c>
      <c r="F4" s="52">
        <v>13.607896769611227</v>
      </c>
      <c r="G4" s="52">
        <v>13.434284675400123</v>
      </c>
      <c r="H4" s="52">
        <v>13.258683203568822</v>
      </c>
      <c r="I4" s="52">
        <v>13.079387473188152</v>
      </c>
      <c r="J4" s="52">
        <v>12.900658551140332</v>
      </c>
      <c r="K4" s="52">
        <v>12.720317021279341</v>
      </c>
      <c r="L4" s="52">
        <v>12.560068493087103</v>
      </c>
      <c r="M4" s="52">
        <v>12.400086121382223</v>
      </c>
      <c r="N4" s="52">
        <v>12.239141627143017</v>
      </c>
      <c r="O4" s="52">
        <v>12.077260232605971</v>
      </c>
      <c r="P4" s="52">
        <v>11.91349284444736</v>
      </c>
      <c r="Q4" s="52">
        <v>11.754124857630902</v>
      </c>
      <c r="R4" s="53">
        <v>11.598660597208708</v>
      </c>
      <c r="S4" s="52">
        <v>11.448013310756075</v>
      </c>
      <c r="T4" s="52">
        <v>11.294423676014793</v>
      </c>
    </row>
    <row r="5" spans="1:20" x14ac:dyDescent="0.3">
      <c r="A5" s="49" t="s">
        <v>10</v>
      </c>
      <c r="B5" s="52">
        <v>5.9412154384908575</v>
      </c>
      <c r="C5" s="52">
        <v>5.8773695305007427</v>
      </c>
      <c r="D5" s="52">
        <v>5.8127961432209769</v>
      </c>
      <c r="E5" s="52">
        <v>5.7479455765043284</v>
      </c>
      <c r="F5" s="52">
        <v>5.6833734154743425</v>
      </c>
      <c r="G5" s="52">
        <v>5.6207384660920292</v>
      </c>
      <c r="H5" s="52">
        <v>5.5574981576192544</v>
      </c>
      <c r="I5" s="52">
        <v>5.493700316288912</v>
      </c>
      <c r="J5" s="52">
        <v>5.4295349568052931</v>
      </c>
      <c r="K5" s="52">
        <v>5.3647724360904281</v>
      </c>
      <c r="L5" s="52">
        <v>5.3119140178816462</v>
      </c>
      <c r="M5" s="52">
        <v>5.2584607344851646</v>
      </c>
      <c r="N5" s="52">
        <v>5.2044899448043669</v>
      </c>
      <c r="O5" s="52">
        <v>5.1500373485512316</v>
      </c>
      <c r="P5" s="52">
        <v>5.0952834235003843</v>
      </c>
      <c r="Q5" s="52">
        <v>5.0475037514435543</v>
      </c>
      <c r="R5" s="53">
        <v>5.0014213733755239</v>
      </c>
      <c r="S5" s="52">
        <v>4.9563320995456541</v>
      </c>
      <c r="T5" s="52">
        <v>4.9124238719992883</v>
      </c>
    </row>
    <row r="6" spans="1:20" x14ac:dyDescent="0.3">
      <c r="A6" s="49" t="s">
        <v>11</v>
      </c>
      <c r="B6" s="52">
        <v>20.881090597675723</v>
      </c>
      <c r="C6" s="52">
        <v>21.181634233033211</v>
      </c>
      <c r="D6" s="52">
        <v>21.475266294888034</v>
      </c>
      <c r="E6" s="52">
        <v>21.764450148202886</v>
      </c>
      <c r="F6" s="52">
        <v>22.052969152360475</v>
      </c>
      <c r="G6" s="52">
        <v>22.359239128602351</v>
      </c>
      <c r="H6" s="52">
        <v>22.65995481604736</v>
      </c>
      <c r="I6" s="52">
        <v>22.960726380234288</v>
      </c>
      <c r="J6" s="52">
        <v>23.257169979975224</v>
      </c>
      <c r="K6" s="52">
        <v>23.555645923753175</v>
      </c>
      <c r="L6" s="52">
        <v>23.823828666263999</v>
      </c>
      <c r="M6" s="52">
        <v>24.099794360413721</v>
      </c>
      <c r="N6" s="52">
        <v>24.384698121663735</v>
      </c>
      <c r="O6" s="52">
        <v>24.676840947490088</v>
      </c>
      <c r="P6" s="52">
        <v>24.976902464208994</v>
      </c>
      <c r="Q6" s="52">
        <v>25.249532214216991</v>
      </c>
      <c r="R6" s="53">
        <v>25.499798717071315</v>
      </c>
      <c r="S6" s="52">
        <v>25.73800282136397</v>
      </c>
      <c r="T6" s="52">
        <v>25.977065108728141</v>
      </c>
    </row>
    <row r="7" spans="1:20" x14ac:dyDescent="0.3">
      <c r="A7" s="49" t="s">
        <v>12</v>
      </c>
      <c r="B7" s="52">
        <v>20.819425134705373</v>
      </c>
      <c r="C7" s="52">
        <v>20.710796118930002</v>
      </c>
      <c r="D7" s="52">
        <v>20.60277668354243</v>
      </c>
      <c r="E7" s="52">
        <v>20.494915213205548</v>
      </c>
      <c r="F7" s="52">
        <v>20.386480022541999</v>
      </c>
      <c r="G7" s="52">
        <v>20.270502823453388</v>
      </c>
      <c r="H7" s="52">
        <v>20.160251718727977</v>
      </c>
      <c r="I7" s="52">
        <v>20.053732296046363</v>
      </c>
      <c r="J7" s="52">
        <v>19.950761546534888</v>
      </c>
      <c r="K7" s="52">
        <v>19.849402134017417</v>
      </c>
      <c r="L7" s="52">
        <v>19.774939816915388</v>
      </c>
      <c r="M7" s="52">
        <v>19.703728137033558</v>
      </c>
      <c r="N7" s="52">
        <v>19.634799087444442</v>
      </c>
      <c r="O7" s="52">
        <v>19.568492903184314</v>
      </c>
      <c r="P7" s="52">
        <v>19.503697302281932</v>
      </c>
      <c r="Q7" s="52">
        <v>19.459066131436966</v>
      </c>
      <c r="R7" s="53">
        <v>19.418852766795258</v>
      </c>
      <c r="S7" s="52">
        <v>19.381440930325436</v>
      </c>
      <c r="T7" s="52">
        <v>19.341116368083117</v>
      </c>
    </row>
    <row r="8" spans="1:20" x14ac:dyDescent="0.3">
      <c r="A8" s="49" t="s">
        <v>13</v>
      </c>
      <c r="B8" s="52">
        <v>11.000833421924771</v>
      </c>
      <c r="C8" s="52">
        <v>10.928680113008978</v>
      </c>
      <c r="D8" s="52">
        <v>10.862485212621763</v>
      </c>
      <c r="E8" s="52">
        <v>10.800516429160886</v>
      </c>
      <c r="F8" s="52">
        <v>10.740099427616217</v>
      </c>
      <c r="G8" s="52">
        <v>10.682738057461878</v>
      </c>
      <c r="H8" s="52">
        <v>10.622203761188555</v>
      </c>
      <c r="I8" s="52">
        <v>10.556974249847645</v>
      </c>
      <c r="J8" s="52">
        <v>10.489290469083446</v>
      </c>
      <c r="K8" s="52">
        <v>10.417926228539761</v>
      </c>
      <c r="L8" s="52">
        <v>10.350737800459147</v>
      </c>
      <c r="M8" s="52">
        <v>10.285705122346826</v>
      </c>
      <c r="N8" s="52">
        <v>10.221974874021205</v>
      </c>
      <c r="O8" s="52">
        <v>10.159837209049611</v>
      </c>
      <c r="P8" s="52">
        <v>10.098419579264753</v>
      </c>
      <c r="Q8" s="52">
        <v>10.031735062278466</v>
      </c>
      <c r="R8" s="53">
        <v>9.9606172724953357</v>
      </c>
      <c r="S8" s="52">
        <v>9.8900706089959183</v>
      </c>
      <c r="T8" s="52">
        <v>9.8160380144270647</v>
      </c>
    </row>
    <row r="9" spans="1:20" x14ac:dyDescent="0.3">
      <c r="A9" s="49" t="s">
        <v>14</v>
      </c>
      <c r="B9" s="52">
        <v>7.6716820274613617</v>
      </c>
      <c r="C9" s="52">
        <v>7.6983098161065255</v>
      </c>
      <c r="D9" s="52">
        <v>7.7200197866210702</v>
      </c>
      <c r="E9" s="52">
        <v>7.7368846298995706</v>
      </c>
      <c r="F9" s="52">
        <v>7.7489621463897427</v>
      </c>
      <c r="G9" s="52">
        <v>7.7573808063526428</v>
      </c>
      <c r="H9" s="52">
        <v>7.7695580399419564</v>
      </c>
      <c r="I9" s="52">
        <v>7.7845260866540391</v>
      </c>
      <c r="J9" s="52">
        <v>7.8012668246572918</v>
      </c>
      <c r="K9" s="52">
        <v>7.8190408161430094</v>
      </c>
      <c r="L9" s="52">
        <v>7.830068861450691</v>
      </c>
      <c r="M9" s="52">
        <v>7.8356156220842523</v>
      </c>
      <c r="N9" s="52">
        <v>7.835938210190978</v>
      </c>
      <c r="O9" s="52">
        <v>7.8315890720722452</v>
      </c>
      <c r="P9" s="52">
        <v>7.8229780020250201</v>
      </c>
      <c r="Q9" s="52">
        <v>7.8231116649647507</v>
      </c>
      <c r="R9" s="53">
        <v>7.8304501348549342</v>
      </c>
      <c r="S9" s="52">
        <v>7.8397110731126718</v>
      </c>
      <c r="T9" s="52">
        <v>7.8490471426442134</v>
      </c>
    </row>
    <row r="10" spans="1:20" x14ac:dyDescent="0.3">
      <c r="A10" s="49" t="s">
        <v>15</v>
      </c>
      <c r="B10" s="52">
        <v>2.2504725248416122</v>
      </c>
      <c r="C10" s="52">
        <v>2.2491153144443365</v>
      </c>
      <c r="D10" s="52">
        <v>2.2482790888440358</v>
      </c>
      <c r="E10" s="52">
        <v>2.2480621879874261</v>
      </c>
      <c r="F10" s="52">
        <v>2.248686099648912</v>
      </c>
      <c r="G10" s="52">
        <v>2.2457995792447489</v>
      </c>
      <c r="H10" s="52">
        <v>2.2423777222279484</v>
      </c>
      <c r="I10" s="52">
        <v>2.238397407152354</v>
      </c>
      <c r="J10" s="52">
        <v>2.2341215391959537</v>
      </c>
      <c r="K10" s="52">
        <v>2.229485816012756</v>
      </c>
      <c r="L10" s="52">
        <v>2.2211116839619303</v>
      </c>
      <c r="M10" s="52">
        <v>2.2128856104027776</v>
      </c>
      <c r="N10" s="52">
        <v>2.2048321209918686</v>
      </c>
      <c r="O10" s="52">
        <v>2.1969747816617686</v>
      </c>
      <c r="P10" s="52">
        <v>2.1893452523766568</v>
      </c>
      <c r="Q10" s="52">
        <v>2.1831814355889163</v>
      </c>
      <c r="R10" s="53">
        <v>2.1777801819997191</v>
      </c>
      <c r="S10" s="52">
        <v>2.1724702029212168</v>
      </c>
      <c r="T10" s="52">
        <v>2.1682910625078167</v>
      </c>
    </row>
    <row r="11" spans="1:20" x14ac:dyDescent="0.3">
      <c r="A11" s="49" t="s">
        <v>16</v>
      </c>
      <c r="B11" s="52">
        <v>6.6460972483099425</v>
      </c>
      <c r="C11" s="52">
        <v>6.6551179909675975</v>
      </c>
      <c r="D11" s="52">
        <v>6.6652607936125179</v>
      </c>
      <c r="E11" s="52">
        <v>6.6763911530149684</v>
      </c>
      <c r="F11" s="52">
        <v>6.6885059711550676</v>
      </c>
      <c r="G11" s="52">
        <v>6.7052332163164765</v>
      </c>
      <c r="H11" s="52">
        <v>6.721527224144487</v>
      </c>
      <c r="I11" s="52">
        <v>6.7370282134357407</v>
      </c>
      <c r="J11" s="52">
        <v>6.7516917142819111</v>
      </c>
      <c r="K11" s="52">
        <v>6.7653178849227</v>
      </c>
      <c r="L11" s="52">
        <v>6.7816199415348608</v>
      </c>
      <c r="M11" s="52">
        <v>6.796066900537201</v>
      </c>
      <c r="N11" s="52">
        <v>6.809015864188642</v>
      </c>
      <c r="O11" s="52">
        <v>6.8207619402586035</v>
      </c>
      <c r="P11" s="52">
        <v>6.8316842616309144</v>
      </c>
      <c r="Q11" s="52">
        <v>6.8427447842003222</v>
      </c>
      <c r="R11" s="53">
        <v>6.8579270080535135</v>
      </c>
      <c r="S11" s="52">
        <v>6.8732512329344324</v>
      </c>
      <c r="T11" s="52">
        <v>6.8914023898079577</v>
      </c>
    </row>
    <row r="12" spans="1:20" x14ac:dyDescent="0.3">
      <c r="A12" s="49" t="s">
        <v>70</v>
      </c>
      <c r="B12" s="52">
        <v>10.517109547943502</v>
      </c>
      <c r="C12" s="52">
        <v>10.602003996770819</v>
      </c>
      <c r="D12" s="52">
        <v>10.683758440348951</v>
      </c>
      <c r="E12" s="52">
        <v>10.763514040218958</v>
      </c>
      <c r="F12" s="52">
        <v>10.843026995202017</v>
      </c>
      <c r="G12" s="52">
        <v>10.924083247076361</v>
      </c>
      <c r="H12" s="52">
        <v>11.007945356533641</v>
      </c>
      <c r="I12" s="52">
        <v>11.095527577152509</v>
      </c>
      <c r="J12" s="52">
        <v>11.185504418325664</v>
      </c>
      <c r="K12" s="52">
        <v>11.278091739241402</v>
      </c>
      <c r="L12" s="52">
        <v>11.345710718445236</v>
      </c>
      <c r="M12" s="52">
        <v>11.407657391314277</v>
      </c>
      <c r="N12" s="52">
        <v>11.465110149551757</v>
      </c>
      <c r="O12" s="52">
        <v>11.518205565126165</v>
      </c>
      <c r="P12" s="52">
        <v>11.568196870263989</v>
      </c>
      <c r="Q12" s="52">
        <v>11.609000098239127</v>
      </c>
      <c r="R12" s="53">
        <v>11.654491948145688</v>
      </c>
      <c r="S12" s="52">
        <v>11.700707720044628</v>
      </c>
      <c r="T12" s="52">
        <v>11.75019236578761</v>
      </c>
    </row>
    <row r="13" spans="1:20" x14ac:dyDescent="0.3">
      <c r="A13" s="49" t="s">
        <v>9</v>
      </c>
      <c r="B13" s="52">
        <v>99.999999999999986</v>
      </c>
      <c r="C13" s="52">
        <v>100.00000000000001</v>
      </c>
      <c r="D13" s="52">
        <v>100</v>
      </c>
      <c r="E13" s="52">
        <v>100</v>
      </c>
      <c r="F13" s="52">
        <v>100</v>
      </c>
      <c r="G13" s="52">
        <v>100</v>
      </c>
      <c r="H13" s="52">
        <v>99.999999999999986</v>
      </c>
      <c r="I13" s="52">
        <v>99.999999999999986</v>
      </c>
      <c r="J13" s="52">
        <v>99.999999999999986</v>
      </c>
      <c r="K13" s="52">
        <v>99.999999999999986</v>
      </c>
      <c r="L13" s="52">
        <v>100</v>
      </c>
      <c r="M13" s="52">
        <v>99.999999999999986</v>
      </c>
      <c r="N13" s="52">
        <v>100.00000000000001</v>
      </c>
      <c r="O13" s="52">
        <v>100</v>
      </c>
      <c r="P13" s="52">
        <v>100.00000000000001</v>
      </c>
      <c r="Q13" s="52">
        <v>100</v>
      </c>
      <c r="R13" s="52">
        <v>99.999999999999986</v>
      </c>
      <c r="S13" s="52">
        <v>100</v>
      </c>
      <c r="T13" s="52">
        <v>100.00000000000001</v>
      </c>
    </row>
    <row r="14" spans="1:20" x14ac:dyDescent="0.3">
      <c r="R14" s="54"/>
    </row>
    <row r="16" spans="1:20" x14ac:dyDescent="0.3">
      <c r="B16" s="52"/>
      <c r="C16" s="52"/>
      <c r="D16" s="52"/>
      <c r="E16" s="52"/>
      <c r="F16" s="52"/>
      <c r="G16" s="52"/>
      <c r="H16" s="52"/>
      <c r="I16" s="52"/>
      <c r="J16" s="52"/>
      <c r="K16" s="52"/>
      <c r="L16" s="52"/>
      <c r="M16" s="52"/>
      <c r="N16" s="52"/>
      <c r="O16" s="52"/>
      <c r="P16" s="52"/>
      <c r="Q16" s="52"/>
      <c r="R16" s="52"/>
      <c r="S16" s="52"/>
    </row>
    <row r="17" spans="2:19" x14ac:dyDescent="0.3">
      <c r="B17" s="52"/>
      <c r="C17" s="52"/>
      <c r="D17" s="52"/>
      <c r="E17" s="52"/>
      <c r="F17" s="52"/>
      <c r="G17" s="52"/>
      <c r="H17" s="52"/>
      <c r="I17" s="52"/>
      <c r="J17" s="52"/>
      <c r="K17" s="52"/>
      <c r="L17" s="52"/>
      <c r="M17" s="52"/>
      <c r="N17" s="52"/>
      <c r="O17" s="52"/>
      <c r="P17" s="52"/>
      <c r="Q17" s="52"/>
      <c r="R17" s="52"/>
      <c r="S17" s="52"/>
    </row>
    <row r="18" spans="2:19" x14ac:dyDescent="0.3">
      <c r="B18" s="52"/>
      <c r="C18" s="52"/>
      <c r="D18" s="52"/>
      <c r="E18" s="52"/>
      <c r="F18" s="52"/>
      <c r="G18" s="52"/>
      <c r="H18" s="52"/>
      <c r="I18" s="52"/>
      <c r="J18" s="52"/>
      <c r="K18" s="52"/>
      <c r="L18" s="52"/>
      <c r="M18" s="52"/>
      <c r="N18" s="52"/>
      <c r="O18" s="52"/>
      <c r="P18" s="52"/>
      <c r="Q18" s="52"/>
      <c r="R18" s="52"/>
      <c r="S18" s="52"/>
    </row>
    <row r="19" spans="2:19" x14ac:dyDescent="0.3">
      <c r="B19" s="52"/>
      <c r="C19" s="52"/>
      <c r="D19" s="52"/>
      <c r="E19" s="52"/>
      <c r="F19" s="52"/>
      <c r="G19" s="52"/>
      <c r="H19" s="52"/>
      <c r="I19" s="52"/>
      <c r="J19" s="52"/>
      <c r="K19" s="52"/>
      <c r="L19" s="52"/>
      <c r="M19" s="52"/>
      <c r="N19" s="52"/>
      <c r="O19" s="52"/>
      <c r="P19" s="52"/>
      <c r="Q19" s="52"/>
      <c r="R19" s="52"/>
      <c r="S19" s="52"/>
    </row>
    <row r="20" spans="2:19" x14ac:dyDescent="0.3">
      <c r="B20" s="52"/>
      <c r="C20" s="52"/>
      <c r="D20" s="52"/>
      <c r="E20" s="52"/>
      <c r="F20" s="52"/>
      <c r="G20" s="52"/>
      <c r="H20" s="52"/>
      <c r="I20" s="52"/>
      <c r="J20" s="52"/>
      <c r="K20" s="52"/>
      <c r="L20" s="52"/>
      <c r="M20" s="52"/>
      <c r="N20" s="52"/>
      <c r="O20" s="52"/>
      <c r="P20" s="52"/>
      <c r="Q20" s="52"/>
      <c r="R20" s="52"/>
      <c r="S20" s="52"/>
    </row>
    <row r="21" spans="2:19" x14ac:dyDescent="0.3">
      <c r="B21" s="52"/>
      <c r="C21" s="52"/>
      <c r="D21" s="52" t="s">
        <v>128</v>
      </c>
      <c r="E21" s="52"/>
      <c r="F21" s="52"/>
      <c r="G21" s="52"/>
      <c r="H21" s="52"/>
      <c r="I21" s="52"/>
      <c r="J21" s="52"/>
      <c r="K21" s="52"/>
      <c r="L21" s="52"/>
      <c r="M21" s="52"/>
      <c r="N21" s="52"/>
      <c r="O21" s="52"/>
      <c r="P21" s="52"/>
      <c r="Q21" s="52"/>
      <c r="R21" s="52"/>
      <c r="S21" s="52"/>
    </row>
    <row r="22" spans="2:19" x14ac:dyDescent="0.3">
      <c r="B22" s="52"/>
      <c r="C22" s="52"/>
      <c r="D22" s="52"/>
      <c r="E22" s="52"/>
      <c r="F22" s="52"/>
      <c r="G22" s="52"/>
      <c r="H22" s="52"/>
      <c r="I22" s="52"/>
      <c r="J22" s="52"/>
      <c r="K22" s="52"/>
      <c r="L22" s="52"/>
      <c r="M22" s="52"/>
      <c r="N22" s="52"/>
      <c r="O22" s="52"/>
      <c r="P22" s="52"/>
      <c r="Q22" s="52"/>
      <c r="R22" s="52"/>
      <c r="S22" s="52"/>
    </row>
    <row r="23" spans="2:19" x14ac:dyDescent="0.3">
      <c r="B23" s="52"/>
      <c r="C23" s="52"/>
      <c r="D23" s="52"/>
      <c r="E23" s="52"/>
      <c r="F23" s="52"/>
      <c r="G23" s="52"/>
      <c r="H23" s="52"/>
      <c r="I23" s="52"/>
      <c r="J23" s="52"/>
      <c r="K23" s="52"/>
      <c r="L23" s="52"/>
      <c r="M23" s="52"/>
      <c r="N23" s="52"/>
      <c r="O23" s="52"/>
      <c r="P23" s="52"/>
      <c r="Q23" s="52"/>
      <c r="R23" s="52"/>
      <c r="S23" s="52"/>
    </row>
    <row r="24" spans="2:19" x14ac:dyDescent="0.3">
      <c r="B24" s="52"/>
      <c r="C24" s="52"/>
      <c r="D24" s="52"/>
      <c r="E24" s="52"/>
      <c r="F24" s="52"/>
      <c r="G24" s="52"/>
      <c r="H24" s="52"/>
      <c r="I24" s="52"/>
      <c r="J24" s="52"/>
      <c r="K24" s="52"/>
      <c r="L24" s="52"/>
      <c r="M24" s="52"/>
      <c r="N24" s="52"/>
      <c r="O24" s="52"/>
      <c r="P24" s="52"/>
      <c r="Q24" s="52"/>
      <c r="R24" s="52"/>
      <c r="S24" s="52"/>
    </row>
    <row r="25" spans="2:19" x14ac:dyDescent="0.3">
      <c r="B25" s="52"/>
      <c r="C25" s="52"/>
      <c r="D25" s="52"/>
      <c r="E25" s="52"/>
      <c r="F25" s="52"/>
      <c r="G25" s="52"/>
      <c r="H25" s="52"/>
      <c r="I25" s="52"/>
      <c r="J25" s="52"/>
      <c r="K25" s="52"/>
      <c r="L25" s="52"/>
      <c r="M25" s="52"/>
      <c r="N25" s="52"/>
      <c r="O25" s="52"/>
      <c r="P25" s="52"/>
      <c r="Q25" s="52"/>
      <c r="R25" s="52"/>
      <c r="S25" s="52"/>
    </row>
    <row r="27" spans="2:19" x14ac:dyDescent="0.3">
      <c r="B27" s="55"/>
      <c r="C27" s="55"/>
      <c r="D27" s="55"/>
      <c r="E27" s="55"/>
      <c r="F27" s="55"/>
      <c r="G27" s="55"/>
      <c r="H27" s="55"/>
      <c r="I27" s="55"/>
      <c r="J27" s="55"/>
      <c r="K27" s="55"/>
      <c r="L27" s="55"/>
      <c r="M27" s="55"/>
      <c r="N27" s="55"/>
      <c r="O27" s="55"/>
      <c r="P27" s="55"/>
      <c r="Q27" s="55"/>
      <c r="R27" s="55"/>
      <c r="S27" s="55"/>
    </row>
    <row r="28" spans="2:19" x14ac:dyDescent="0.3">
      <c r="B28" s="55"/>
      <c r="C28" s="55"/>
      <c r="D28" s="55"/>
      <c r="E28" s="55"/>
      <c r="F28" s="55"/>
      <c r="G28" s="55"/>
      <c r="H28" s="55"/>
      <c r="I28" s="55"/>
      <c r="J28" s="55"/>
      <c r="K28" s="55"/>
      <c r="L28" s="55"/>
      <c r="M28" s="55"/>
      <c r="N28" s="55"/>
      <c r="O28" s="55"/>
      <c r="P28" s="55"/>
      <c r="Q28" s="55"/>
      <c r="R28" s="55"/>
      <c r="S28" s="55"/>
    </row>
    <row r="29" spans="2:19" x14ac:dyDescent="0.3">
      <c r="B29" s="55"/>
      <c r="C29" s="55"/>
      <c r="D29" s="55"/>
      <c r="E29" s="55"/>
      <c r="F29" s="55"/>
      <c r="G29" s="55"/>
      <c r="H29" s="55"/>
      <c r="I29" s="55"/>
      <c r="J29" s="55"/>
      <c r="K29" s="55"/>
      <c r="L29" s="55"/>
      <c r="M29" s="55"/>
      <c r="N29" s="55"/>
      <c r="O29" s="55"/>
      <c r="P29" s="55"/>
      <c r="Q29" s="55"/>
      <c r="R29" s="55"/>
      <c r="S29" s="55"/>
    </row>
    <row r="30" spans="2:19" x14ac:dyDescent="0.3">
      <c r="B30" s="55"/>
      <c r="C30" s="55"/>
      <c r="D30" s="55"/>
      <c r="E30" s="55"/>
      <c r="F30" s="55"/>
      <c r="G30" s="55"/>
      <c r="H30" s="55"/>
      <c r="I30" s="55"/>
      <c r="J30" s="55"/>
      <c r="K30" s="55"/>
      <c r="L30" s="55"/>
      <c r="M30" s="55"/>
      <c r="N30" s="55"/>
      <c r="O30" s="55"/>
      <c r="P30" s="55"/>
      <c r="Q30" s="55"/>
      <c r="R30" s="55"/>
      <c r="S30" s="55"/>
    </row>
    <row r="31" spans="2:19" x14ac:dyDescent="0.3">
      <c r="B31" s="55"/>
      <c r="C31" s="55"/>
      <c r="D31" s="55"/>
      <c r="E31" s="55"/>
      <c r="F31" s="55"/>
      <c r="G31" s="55"/>
      <c r="H31" s="55"/>
      <c r="I31" s="55"/>
      <c r="J31" s="55"/>
      <c r="K31" s="55"/>
      <c r="L31" s="55"/>
      <c r="M31" s="55"/>
      <c r="N31" s="55"/>
      <c r="O31" s="55"/>
      <c r="P31" s="55"/>
      <c r="Q31" s="55"/>
      <c r="R31" s="55"/>
      <c r="S31" s="55"/>
    </row>
    <row r="32" spans="2:19" x14ac:dyDescent="0.3">
      <c r="B32" s="55"/>
      <c r="C32" s="55"/>
      <c r="D32" s="55"/>
      <c r="E32" s="55"/>
      <c r="F32" s="55"/>
      <c r="G32" s="55"/>
      <c r="H32" s="55"/>
      <c r="I32" s="55"/>
      <c r="J32" s="55"/>
      <c r="K32" s="55"/>
      <c r="L32" s="55"/>
      <c r="M32" s="55"/>
      <c r="N32" s="55"/>
      <c r="O32" s="55"/>
      <c r="P32" s="55"/>
      <c r="Q32" s="55"/>
      <c r="R32" s="55"/>
      <c r="S32" s="55"/>
    </row>
    <row r="33" spans="2:19" x14ac:dyDescent="0.3">
      <c r="B33" s="55"/>
      <c r="C33" s="55"/>
      <c r="D33" s="55"/>
      <c r="E33" s="55"/>
      <c r="F33" s="55"/>
      <c r="G33" s="55"/>
      <c r="H33" s="55"/>
      <c r="I33" s="55"/>
      <c r="J33" s="55"/>
      <c r="K33" s="55"/>
      <c r="L33" s="55"/>
      <c r="M33" s="55"/>
      <c r="N33" s="55"/>
      <c r="O33" s="55"/>
      <c r="P33" s="55"/>
      <c r="Q33" s="55"/>
      <c r="R33" s="55"/>
      <c r="S33" s="55"/>
    </row>
    <row r="34" spans="2:19" x14ac:dyDescent="0.3">
      <c r="B34" s="55"/>
      <c r="C34" s="55"/>
      <c r="D34" s="55"/>
      <c r="E34" s="55"/>
      <c r="F34" s="55"/>
      <c r="G34" s="55"/>
      <c r="H34" s="55"/>
      <c r="I34" s="55"/>
      <c r="J34" s="55"/>
      <c r="K34" s="55"/>
      <c r="L34" s="55"/>
      <c r="M34" s="55"/>
      <c r="N34" s="55"/>
      <c r="O34" s="55"/>
      <c r="P34" s="55"/>
      <c r="Q34" s="55"/>
      <c r="R34" s="55"/>
      <c r="S34" s="55"/>
    </row>
    <row r="35" spans="2:19" x14ac:dyDescent="0.3">
      <c r="B35" s="55"/>
      <c r="C35" s="55"/>
      <c r="D35" s="55"/>
      <c r="E35" s="55"/>
      <c r="F35" s="55"/>
      <c r="G35" s="55"/>
      <c r="H35" s="55"/>
      <c r="I35" s="55"/>
      <c r="J35" s="55"/>
      <c r="K35" s="55"/>
      <c r="L35" s="55"/>
      <c r="M35" s="55"/>
      <c r="N35" s="55"/>
      <c r="O35" s="55"/>
      <c r="P35" s="55"/>
      <c r="Q35" s="55"/>
      <c r="R35" s="55"/>
      <c r="S35" s="55"/>
    </row>
    <row r="36" spans="2:19" x14ac:dyDescent="0.3">
      <c r="B36" s="55"/>
      <c r="C36" s="55"/>
      <c r="D36" s="55"/>
      <c r="E36" s="55"/>
      <c r="F36" s="55"/>
      <c r="G36" s="55"/>
      <c r="H36" s="55"/>
      <c r="I36" s="55"/>
      <c r="J36" s="55"/>
      <c r="K36" s="55"/>
      <c r="L36" s="55"/>
      <c r="M36" s="55"/>
      <c r="N36" s="55"/>
      <c r="O36" s="55"/>
      <c r="P36" s="55"/>
      <c r="Q36" s="55"/>
      <c r="R36" s="55"/>
      <c r="S36" s="55"/>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workbookViewId="0">
      <selection activeCell="K25" sqref="K25"/>
    </sheetView>
  </sheetViews>
  <sheetFormatPr defaultColWidth="8.88671875" defaultRowHeight="14.4" x14ac:dyDescent="0.3"/>
  <cols>
    <col min="1" max="1" width="8.88671875" style="49"/>
    <col min="2" max="9" width="9.33203125" style="49" bestFit="1" customWidth="1"/>
    <col min="10" max="10" width="10.33203125" style="49" bestFit="1" customWidth="1"/>
    <col min="11" max="12" width="9.33203125" style="49" bestFit="1" customWidth="1"/>
    <col min="13" max="13" width="10.33203125" style="49" bestFit="1" customWidth="1"/>
    <col min="14" max="28" width="9.33203125" style="49" bestFit="1" customWidth="1"/>
    <col min="29" max="31" width="10.33203125" style="49" bestFit="1" customWidth="1"/>
    <col min="32" max="16384" width="8.88671875" style="49"/>
  </cols>
  <sheetData>
    <row r="1" spans="1:32" x14ac:dyDescent="0.3">
      <c r="A1" s="56"/>
      <c r="B1" s="56" t="s">
        <v>41</v>
      </c>
      <c r="C1" s="56"/>
      <c r="D1" s="56"/>
      <c r="E1" s="56" t="s">
        <v>42</v>
      </c>
      <c r="F1" s="56"/>
      <c r="G1" s="56"/>
      <c r="H1" s="56" t="s">
        <v>58</v>
      </c>
      <c r="I1" s="56"/>
      <c r="J1" s="56"/>
      <c r="K1" s="56" t="s">
        <v>43</v>
      </c>
      <c r="L1" s="56"/>
      <c r="M1" s="56"/>
      <c r="N1" s="56" t="s">
        <v>44</v>
      </c>
      <c r="O1" s="56"/>
      <c r="P1" s="56"/>
      <c r="Q1" s="56" t="s">
        <v>45</v>
      </c>
      <c r="R1" s="56"/>
      <c r="S1" s="56"/>
      <c r="T1" s="56" t="s">
        <v>46</v>
      </c>
      <c r="U1" s="56"/>
      <c r="V1" s="56"/>
      <c r="W1" s="56" t="s">
        <v>47</v>
      </c>
      <c r="X1" s="56"/>
      <c r="Y1" s="56"/>
      <c r="Z1" s="56" t="s">
        <v>48</v>
      </c>
      <c r="AA1" s="56"/>
      <c r="AB1" s="56"/>
      <c r="AC1" s="56" t="s">
        <v>23</v>
      </c>
      <c r="AD1" s="56"/>
      <c r="AE1" s="56"/>
    </row>
    <row r="2" spans="1:32" x14ac:dyDescent="0.3">
      <c r="A2" s="56"/>
      <c r="B2" s="56" t="s">
        <v>21</v>
      </c>
      <c r="C2" s="56" t="s">
        <v>22</v>
      </c>
      <c r="D2" s="56" t="s">
        <v>9</v>
      </c>
      <c r="E2" s="56" t="s">
        <v>21</v>
      </c>
      <c r="F2" s="56" t="s">
        <v>22</v>
      </c>
      <c r="G2" s="56" t="s">
        <v>9</v>
      </c>
      <c r="H2" s="56" t="s">
        <v>21</v>
      </c>
      <c r="I2" s="56" t="s">
        <v>22</v>
      </c>
      <c r="J2" s="56" t="s">
        <v>9</v>
      </c>
      <c r="K2" s="56" t="s">
        <v>21</v>
      </c>
      <c r="L2" s="56" t="s">
        <v>22</v>
      </c>
      <c r="M2" s="56" t="s">
        <v>9</v>
      </c>
      <c r="N2" s="56" t="s">
        <v>21</v>
      </c>
      <c r="O2" s="56" t="s">
        <v>22</v>
      </c>
      <c r="P2" s="56" t="s">
        <v>9</v>
      </c>
      <c r="Q2" s="56" t="s">
        <v>21</v>
      </c>
      <c r="R2" s="56" t="s">
        <v>22</v>
      </c>
      <c r="S2" s="56" t="s">
        <v>9</v>
      </c>
      <c r="T2" s="56" t="s">
        <v>21</v>
      </c>
      <c r="U2" s="56" t="s">
        <v>22</v>
      </c>
      <c r="V2" s="56" t="s">
        <v>9</v>
      </c>
      <c r="W2" s="56" t="s">
        <v>21</v>
      </c>
      <c r="X2" s="56" t="s">
        <v>22</v>
      </c>
      <c r="Y2" s="56" t="s">
        <v>9</v>
      </c>
      <c r="Z2" s="56" t="s">
        <v>21</v>
      </c>
      <c r="AA2" s="56" t="s">
        <v>22</v>
      </c>
      <c r="AB2" s="56" t="s">
        <v>9</v>
      </c>
      <c r="AC2" s="56" t="s">
        <v>21</v>
      </c>
      <c r="AD2" s="56" t="s">
        <v>22</v>
      </c>
      <c r="AE2" s="56" t="s">
        <v>9</v>
      </c>
    </row>
    <row r="3" spans="1:32" x14ac:dyDescent="0.3">
      <c r="A3" s="16" t="s">
        <v>24</v>
      </c>
      <c r="B3" s="62">
        <v>355102.44199362356</v>
      </c>
      <c r="C3" s="62">
        <v>346941.19815810828</v>
      </c>
      <c r="D3" s="62">
        <v>702043.6401517319</v>
      </c>
      <c r="E3" s="62">
        <v>133686.87497357896</v>
      </c>
      <c r="F3" s="62">
        <v>130632.6556553015</v>
      </c>
      <c r="G3" s="62">
        <v>264319.53062888049</v>
      </c>
      <c r="H3" s="62">
        <v>660151.37688025227</v>
      </c>
      <c r="I3" s="62">
        <v>644775.16489448829</v>
      </c>
      <c r="J3" s="62">
        <v>1304926.5417747404</v>
      </c>
      <c r="K3" s="62">
        <v>655108.9234167448</v>
      </c>
      <c r="L3" s="62">
        <v>635756.47930630227</v>
      </c>
      <c r="M3" s="62">
        <v>1290865.402723047</v>
      </c>
      <c r="N3" s="62">
        <v>322724.26011971524</v>
      </c>
      <c r="O3" s="62">
        <v>312392.45824210171</v>
      </c>
      <c r="P3" s="62">
        <v>635116.71836181695</v>
      </c>
      <c r="Q3" s="62">
        <v>230488.93697067257</v>
      </c>
      <c r="R3" s="62">
        <v>226069.01638178062</v>
      </c>
      <c r="S3" s="62">
        <v>456557.95335245319</v>
      </c>
      <c r="T3" s="62">
        <v>62696.766080112444</v>
      </c>
      <c r="U3" s="62">
        <v>61010.583241589629</v>
      </c>
      <c r="V3" s="62">
        <v>123707.34932170207</v>
      </c>
      <c r="W3" s="62">
        <v>202626.65292359213</v>
      </c>
      <c r="X3" s="62">
        <v>199218.65453492111</v>
      </c>
      <c r="Y3" s="62">
        <v>401845.30745851324</v>
      </c>
      <c r="Z3" s="62">
        <v>286854.76664170792</v>
      </c>
      <c r="AA3" s="62">
        <v>277212.78958540666</v>
      </c>
      <c r="AB3" s="62">
        <v>564067.55622711452</v>
      </c>
      <c r="AC3" s="62">
        <v>2909441</v>
      </c>
      <c r="AD3" s="62">
        <v>2834009</v>
      </c>
      <c r="AE3" s="62">
        <v>5743450</v>
      </c>
      <c r="AF3" s="50">
        <f>'MYPE by pop grp age and sex'!P3-'Povincial est by age and sex'!AE3</f>
        <v>0</v>
      </c>
    </row>
    <row r="4" spans="1:32" x14ac:dyDescent="0.3">
      <c r="A4" s="16" t="s">
        <v>25</v>
      </c>
      <c r="B4" s="62">
        <v>380986.0302461026</v>
      </c>
      <c r="C4" s="62">
        <v>370788.01628998521</v>
      </c>
      <c r="D4" s="62">
        <v>751774.04653608776</v>
      </c>
      <c r="E4" s="62">
        <v>140558.71444032399</v>
      </c>
      <c r="F4" s="62">
        <v>137395.46871318261</v>
      </c>
      <c r="G4" s="62">
        <v>277954.1831535066</v>
      </c>
      <c r="H4" s="62">
        <v>619419.86250530556</v>
      </c>
      <c r="I4" s="62">
        <v>605226.57613914879</v>
      </c>
      <c r="J4" s="62">
        <v>1224646.4386444543</v>
      </c>
      <c r="K4" s="62">
        <v>627807.59174640942</v>
      </c>
      <c r="L4" s="62">
        <v>610457.04528504319</v>
      </c>
      <c r="M4" s="62">
        <v>1238264.6370314527</v>
      </c>
      <c r="N4" s="62">
        <v>341352.06361000729</v>
      </c>
      <c r="O4" s="62">
        <v>330001.49607087061</v>
      </c>
      <c r="P4" s="62">
        <v>671353.55968087795</v>
      </c>
      <c r="Q4" s="62">
        <v>230427.02525754308</v>
      </c>
      <c r="R4" s="62">
        <v>227261.04497708971</v>
      </c>
      <c r="S4" s="62">
        <v>457688.07023463282</v>
      </c>
      <c r="T4" s="62">
        <v>63316.573485148212</v>
      </c>
      <c r="U4" s="62">
        <v>61244.395017392933</v>
      </c>
      <c r="V4" s="62">
        <v>124560.96850254115</v>
      </c>
      <c r="W4" s="62">
        <v>201657.21972441609</v>
      </c>
      <c r="X4" s="62">
        <v>197706.99974887763</v>
      </c>
      <c r="Y4" s="62">
        <v>399364.21947329375</v>
      </c>
      <c r="Z4" s="62">
        <v>289630.91898474382</v>
      </c>
      <c r="AA4" s="62">
        <v>280714.95775840938</v>
      </c>
      <c r="AB4" s="62">
        <v>570345.8767431532</v>
      </c>
      <c r="AC4" s="62">
        <v>2895156</v>
      </c>
      <c r="AD4" s="62">
        <v>2820796.0000000005</v>
      </c>
      <c r="AE4" s="62">
        <v>5715952</v>
      </c>
      <c r="AF4" s="50">
        <f>'MYPE by pop grp age and sex'!P4-'Povincial est by age and sex'!AE4</f>
        <v>0</v>
      </c>
    </row>
    <row r="5" spans="1:32" x14ac:dyDescent="0.3">
      <c r="A5" s="16" t="s">
        <v>26</v>
      </c>
      <c r="B5" s="62">
        <v>387092.27291443263</v>
      </c>
      <c r="C5" s="62">
        <v>378087.57707145199</v>
      </c>
      <c r="D5" s="62">
        <v>765179.84998588462</v>
      </c>
      <c r="E5" s="62">
        <v>146590.66923981492</v>
      </c>
      <c r="F5" s="62">
        <v>144706.67741992988</v>
      </c>
      <c r="G5" s="62">
        <v>291297.3466597448</v>
      </c>
      <c r="H5" s="62">
        <v>561254.07575287495</v>
      </c>
      <c r="I5" s="62">
        <v>556672.38857980794</v>
      </c>
      <c r="J5" s="62">
        <v>1117926.464332683</v>
      </c>
      <c r="K5" s="62">
        <v>595504.93065708678</v>
      </c>
      <c r="L5" s="62">
        <v>584225.87684093358</v>
      </c>
      <c r="M5" s="62">
        <v>1179730.8074980204</v>
      </c>
      <c r="N5" s="62">
        <v>339541.46934158233</v>
      </c>
      <c r="O5" s="62">
        <v>325408.8849244616</v>
      </c>
      <c r="P5" s="62">
        <v>664950.35426604399</v>
      </c>
      <c r="Q5" s="62">
        <v>234665.84890139653</v>
      </c>
      <c r="R5" s="62">
        <v>232540.00435082277</v>
      </c>
      <c r="S5" s="62">
        <v>467205.85325221927</v>
      </c>
      <c r="T5" s="62">
        <v>63469.196903642398</v>
      </c>
      <c r="U5" s="62">
        <v>63258.522012483831</v>
      </c>
      <c r="V5" s="62">
        <v>126727.71891612624</v>
      </c>
      <c r="W5" s="62">
        <v>202311.5394915645</v>
      </c>
      <c r="X5" s="62">
        <v>199865.04851210566</v>
      </c>
      <c r="Y5" s="62">
        <v>402176.58800367016</v>
      </c>
      <c r="Z5" s="62">
        <v>291330.99679760507</v>
      </c>
      <c r="AA5" s="62">
        <v>285027.02028800303</v>
      </c>
      <c r="AB5" s="62">
        <v>576358.01708560809</v>
      </c>
      <c r="AC5" s="62">
        <v>2821761</v>
      </c>
      <c r="AD5" s="62">
        <v>2769792.0000000005</v>
      </c>
      <c r="AE5" s="62">
        <v>5591553</v>
      </c>
      <c r="AF5" s="50">
        <f>'MYPE by pop grp age and sex'!P5-'Povincial est by age and sex'!AE5</f>
        <v>0</v>
      </c>
    </row>
    <row r="6" spans="1:32" x14ac:dyDescent="0.3">
      <c r="A6" s="16" t="s">
        <v>27</v>
      </c>
      <c r="B6" s="62">
        <v>303959.89999071544</v>
      </c>
      <c r="C6" s="62">
        <v>295223.76768430113</v>
      </c>
      <c r="D6" s="62">
        <v>599183.66767501656</v>
      </c>
      <c r="E6" s="62">
        <v>125095.18280956676</v>
      </c>
      <c r="F6" s="62">
        <v>124045.34324201141</v>
      </c>
      <c r="G6" s="62">
        <v>249140.52605157817</v>
      </c>
      <c r="H6" s="62">
        <v>529248.928011682</v>
      </c>
      <c r="I6" s="62">
        <v>533353.40651422832</v>
      </c>
      <c r="J6" s="62">
        <v>1062602.3345259102</v>
      </c>
      <c r="K6" s="62">
        <v>504414.77871547034</v>
      </c>
      <c r="L6" s="62">
        <v>496410.56147807674</v>
      </c>
      <c r="M6" s="62">
        <v>1000825.3401935471</v>
      </c>
      <c r="N6" s="62">
        <v>277028.97074042726</v>
      </c>
      <c r="O6" s="62">
        <v>262340.48976942908</v>
      </c>
      <c r="P6" s="62">
        <v>539369.46050985635</v>
      </c>
      <c r="Q6" s="62">
        <v>196367.98883451772</v>
      </c>
      <c r="R6" s="62">
        <v>195255.36850526353</v>
      </c>
      <c r="S6" s="62">
        <v>391623.35733978124</v>
      </c>
      <c r="T6" s="62">
        <v>52653.24571632791</v>
      </c>
      <c r="U6" s="62">
        <v>53714.43661219615</v>
      </c>
      <c r="V6" s="62">
        <v>106367.68232852407</v>
      </c>
      <c r="W6" s="62">
        <v>163478.54704113034</v>
      </c>
      <c r="X6" s="62">
        <v>161136.41561098516</v>
      </c>
      <c r="Y6" s="62">
        <v>324614.9626521155</v>
      </c>
      <c r="Z6" s="62">
        <v>250639.45814016229</v>
      </c>
      <c r="AA6" s="62">
        <v>250212.21058350863</v>
      </c>
      <c r="AB6" s="62">
        <v>500851.66872367088</v>
      </c>
      <c r="AC6" s="62">
        <v>2402887</v>
      </c>
      <c r="AD6" s="62">
        <v>2371692</v>
      </c>
      <c r="AE6" s="62">
        <v>4774579</v>
      </c>
      <c r="AF6" s="50">
        <f>'MYPE by pop grp age and sex'!P6-'Povincial est by age and sex'!AE6</f>
        <v>0</v>
      </c>
    </row>
    <row r="7" spans="1:32" x14ac:dyDescent="0.3">
      <c r="A7" s="16" t="s">
        <v>28</v>
      </c>
      <c r="B7" s="62">
        <v>240486.33085373405</v>
      </c>
      <c r="C7" s="62">
        <v>237986.50896725751</v>
      </c>
      <c r="D7" s="62">
        <v>478472.83982099156</v>
      </c>
      <c r="E7" s="62">
        <v>116805.44305986597</v>
      </c>
      <c r="F7" s="62">
        <v>117270.92904097098</v>
      </c>
      <c r="G7" s="62">
        <v>234076.37210083695</v>
      </c>
      <c r="H7" s="62">
        <v>670457.7846590518</v>
      </c>
      <c r="I7" s="62">
        <v>669911.41926038498</v>
      </c>
      <c r="J7" s="62">
        <v>1340369.2039194368</v>
      </c>
      <c r="K7" s="62">
        <v>493042.90518232889</v>
      </c>
      <c r="L7" s="62">
        <v>490335.63865428191</v>
      </c>
      <c r="M7" s="62">
        <v>983378.54383661086</v>
      </c>
      <c r="N7" s="62">
        <v>225011.7980991916</v>
      </c>
      <c r="O7" s="62">
        <v>214964.97387255376</v>
      </c>
      <c r="P7" s="62">
        <v>439976.77197174536</v>
      </c>
      <c r="Q7" s="62">
        <v>196753.46407848937</v>
      </c>
      <c r="R7" s="62">
        <v>194880.2325205174</v>
      </c>
      <c r="S7" s="62">
        <v>391633.69659900677</v>
      </c>
      <c r="T7" s="62">
        <v>48017.034470089988</v>
      </c>
      <c r="U7" s="62">
        <v>49415.28118090293</v>
      </c>
      <c r="V7" s="62">
        <v>97432.31565099291</v>
      </c>
      <c r="W7" s="62">
        <v>157897.90408801939</v>
      </c>
      <c r="X7" s="62">
        <v>149579.1544616645</v>
      </c>
      <c r="Y7" s="62">
        <v>307477.05854968389</v>
      </c>
      <c r="Z7" s="62">
        <v>276728.33550922887</v>
      </c>
      <c r="AA7" s="62">
        <v>273821.86204146594</v>
      </c>
      <c r="AB7" s="62">
        <v>550550.19755069481</v>
      </c>
      <c r="AC7" s="62">
        <v>2425201.0000000005</v>
      </c>
      <c r="AD7" s="62">
        <v>2398166</v>
      </c>
      <c r="AE7" s="62">
        <v>4823367</v>
      </c>
      <c r="AF7" s="50">
        <f>'MYPE by pop grp age and sex'!P7-'Povincial est by age and sex'!AE7</f>
        <v>0</v>
      </c>
    </row>
    <row r="8" spans="1:32" x14ac:dyDescent="0.3">
      <c r="A8" s="16" t="s">
        <v>29</v>
      </c>
      <c r="B8" s="62">
        <v>252521.12188261619</v>
      </c>
      <c r="C8" s="62">
        <v>248951.69697257632</v>
      </c>
      <c r="D8" s="62">
        <v>501472.81885519251</v>
      </c>
      <c r="E8" s="62">
        <v>123974.0809301456</v>
      </c>
      <c r="F8" s="62">
        <v>122707.01875252894</v>
      </c>
      <c r="G8" s="62">
        <v>246681.09968267454</v>
      </c>
      <c r="H8" s="62">
        <v>824402.05342454091</v>
      </c>
      <c r="I8" s="62">
        <v>830902.3685187751</v>
      </c>
      <c r="J8" s="62">
        <v>1655304.421943316</v>
      </c>
      <c r="K8" s="62">
        <v>521482.65342832898</v>
      </c>
      <c r="L8" s="62">
        <v>519021.50324928493</v>
      </c>
      <c r="M8" s="62">
        <v>1040504.156677614</v>
      </c>
      <c r="N8" s="62">
        <v>235775.95233725343</v>
      </c>
      <c r="O8" s="62">
        <v>225817.14242587451</v>
      </c>
      <c r="P8" s="62">
        <v>461593.09476312797</v>
      </c>
      <c r="Q8" s="62">
        <v>221279.57563625841</v>
      </c>
      <c r="R8" s="62">
        <v>205658.30588724848</v>
      </c>
      <c r="S8" s="62">
        <v>426937.88152350689</v>
      </c>
      <c r="T8" s="62">
        <v>54251.884918312375</v>
      </c>
      <c r="U8" s="62">
        <v>52090.497440318941</v>
      </c>
      <c r="V8" s="62">
        <v>106342.38235863132</v>
      </c>
      <c r="W8" s="62">
        <v>185078.99266649754</v>
      </c>
      <c r="X8" s="62">
        <v>162820.44574811604</v>
      </c>
      <c r="Y8" s="62">
        <v>347899.4384146136</v>
      </c>
      <c r="Z8" s="62">
        <v>321671.68477604649</v>
      </c>
      <c r="AA8" s="62">
        <v>312347.02100527694</v>
      </c>
      <c r="AB8" s="62">
        <v>634018.70578132337</v>
      </c>
      <c r="AC8" s="62">
        <v>2740437.9999999995</v>
      </c>
      <c r="AD8" s="62">
        <v>2680316.0000000005</v>
      </c>
      <c r="AE8" s="62">
        <v>5420754</v>
      </c>
      <c r="AF8" s="50">
        <f>'MYPE by pop grp age and sex'!P8-'Povincial est by age and sex'!AE8</f>
        <v>0</v>
      </c>
    </row>
    <row r="9" spans="1:32" x14ac:dyDescent="0.3">
      <c r="A9" s="16" t="s">
        <v>30</v>
      </c>
      <c r="B9" s="62">
        <v>260777.14750544186</v>
      </c>
      <c r="C9" s="62">
        <v>264216.9205995907</v>
      </c>
      <c r="D9" s="62">
        <v>524994.06810503255</v>
      </c>
      <c r="E9" s="62">
        <v>132061.09011243441</v>
      </c>
      <c r="F9" s="62">
        <v>130617.73423616274</v>
      </c>
      <c r="G9" s="62">
        <v>262678.82434859715</v>
      </c>
      <c r="H9" s="62">
        <v>869819.53047228116</v>
      </c>
      <c r="I9" s="62">
        <v>849293.95038074884</v>
      </c>
      <c r="J9" s="62">
        <v>1719113.48085303</v>
      </c>
      <c r="K9" s="62">
        <v>510794.23074009153</v>
      </c>
      <c r="L9" s="62">
        <v>518831.76926144899</v>
      </c>
      <c r="M9" s="62">
        <v>1029626.0000015405</v>
      </c>
      <c r="N9" s="62">
        <v>236020.05885404779</v>
      </c>
      <c r="O9" s="62">
        <v>240534.78958476169</v>
      </c>
      <c r="P9" s="62">
        <v>476554.84843880951</v>
      </c>
      <c r="Q9" s="62">
        <v>235503.46729578014</v>
      </c>
      <c r="R9" s="62">
        <v>214857.31652343669</v>
      </c>
      <c r="S9" s="62">
        <v>450360.78381921683</v>
      </c>
      <c r="T9" s="62">
        <v>61201.922721987576</v>
      </c>
      <c r="U9" s="62">
        <v>55361.411736434296</v>
      </c>
      <c r="V9" s="62">
        <v>116563.33445842187</v>
      </c>
      <c r="W9" s="62">
        <v>204905.19694244835</v>
      </c>
      <c r="X9" s="62">
        <v>176491.34622391421</v>
      </c>
      <c r="Y9" s="62">
        <v>381396.54316636256</v>
      </c>
      <c r="Z9" s="62">
        <v>347519.3553554875</v>
      </c>
      <c r="AA9" s="62">
        <v>332942.76145350188</v>
      </c>
      <c r="AB9" s="62">
        <v>680462.11680898932</v>
      </c>
      <c r="AC9" s="62">
        <v>2858602.0000000005</v>
      </c>
      <c r="AD9" s="62">
        <v>2783148</v>
      </c>
      <c r="AE9" s="62">
        <v>5641750</v>
      </c>
      <c r="AF9" s="50">
        <f>'MYPE by pop grp age and sex'!P9-'Povincial est by age and sex'!AE9</f>
        <v>0</v>
      </c>
    </row>
    <row r="10" spans="1:32" x14ac:dyDescent="0.3">
      <c r="A10" s="16" t="s">
        <v>31</v>
      </c>
      <c r="B10" s="62">
        <v>217960.64465230345</v>
      </c>
      <c r="C10" s="62">
        <v>233046.42482908731</v>
      </c>
      <c r="D10" s="62">
        <v>451007.06948139076</v>
      </c>
      <c r="E10" s="62">
        <v>111828.91194432722</v>
      </c>
      <c r="F10" s="62">
        <v>114850.19045371877</v>
      </c>
      <c r="G10" s="62">
        <v>226679.102398046</v>
      </c>
      <c r="H10" s="62">
        <v>723639.97655656911</v>
      </c>
      <c r="I10" s="62">
        <v>702275.81355957978</v>
      </c>
      <c r="J10" s="62">
        <v>1425915.790116149</v>
      </c>
      <c r="K10" s="62">
        <v>409820.33710944187</v>
      </c>
      <c r="L10" s="62">
        <v>443965.08535835042</v>
      </c>
      <c r="M10" s="62">
        <v>853785.42246779229</v>
      </c>
      <c r="N10" s="62">
        <v>200107.8459715175</v>
      </c>
      <c r="O10" s="62">
        <v>212016.99757747131</v>
      </c>
      <c r="P10" s="62">
        <v>412124.84354898881</v>
      </c>
      <c r="Q10" s="62">
        <v>199699.42459216688</v>
      </c>
      <c r="R10" s="62">
        <v>185778.48753786908</v>
      </c>
      <c r="S10" s="62">
        <v>385477.91213003593</v>
      </c>
      <c r="T10" s="62">
        <v>54630.163346160494</v>
      </c>
      <c r="U10" s="62">
        <v>47809.719330719934</v>
      </c>
      <c r="V10" s="62">
        <v>102439.88267688043</v>
      </c>
      <c r="W10" s="62">
        <v>179624.32532351694</v>
      </c>
      <c r="X10" s="62">
        <v>155110.72286355056</v>
      </c>
      <c r="Y10" s="62">
        <v>334735.0481870675</v>
      </c>
      <c r="Z10" s="62">
        <v>307240.37050399644</v>
      </c>
      <c r="AA10" s="62">
        <v>298887.5584896527</v>
      </c>
      <c r="AB10" s="62">
        <v>606127.92899364908</v>
      </c>
      <c r="AC10" s="62">
        <v>2404552</v>
      </c>
      <c r="AD10" s="62">
        <v>2393740.9999999995</v>
      </c>
      <c r="AE10" s="62">
        <v>4798293</v>
      </c>
      <c r="AF10" s="50">
        <f>'MYPE by pop grp age and sex'!P10-'Povincial est by age and sex'!AE10</f>
        <v>0</v>
      </c>
    </row>
    <row r="11" spans="1:32" x14ac:dyDescent="0.3">
      <c r="A11" s="16" t="s">
        <v>32</v>
      </c>
      <c r="B11" s="62">
        <v>166431.36043275308</v>
      </c>
      <c r="C11" s="62">
        <v>189071.6481612855</v>
      </c>
      <c r="D11" s="62">
        <v>355503.00859403855</v>
      </c>
      <c r="E11" s="62">
        <v>85144.69408170598</v>
      </c>
      <c r="F11" s="62">
        <v>93738.601021365772</v>
      </c>
      <c r="G11" s="62">
        <v>178883.29510307175</v>
      </c>
      <c r="H11" s="62">
        <v>567767.28317106201</v>
      </c>
      <c r="I11" s="62">
        <v>536290.37413784093</v>
      </c>
      <c r="J11" s="62">
        <v>1104057.6573089031</v>
      </c>
      <c r="K11" s="62">
        <v>294692.63386900123</v>
      </c>
      <c r="L11" s="62">
        <v>343169.11204247514</v>
      </c>
      <c r="M11" s="62">
        <v>637861.74591147644</v>
      </c>
      <c r="N11" s="62">
        <v>150936.29611955312</v>
      </c>
      <c r="O11" s="62">
        <v>181255.09607204096</v>
      </c>
      <c r="P11" s="62">
        <v>332191.39219159412</v>
      </c>
      <c r="Q11" s="62">
        <v>144770.26063457588</v>
      </c>
      <c r="R11" s="62">
        <v>147197.21793433183</v>
      </c>
      <c r="S11" s="62">
        <v>291967.47856890771</v>
      </c>
      <c r="T11" s="62">
        <v>42157.075995657913</v>
      </c>
      <c r="U11" s="62">
        <v>38181.718652544194</v>
      </c>
      <c r="V11" s="62">
        <v>80338.794648202107</v>
      </c>
      <c r="W11" s="62">
        <v>142524.02990859019</v>
      </c>
      <c r="X11" s="62">
        <v>126520.25100956208</v>
      </c>
      <c r="Y11" s="62">
        <v>269044.2809181523</v>
      </c>
      <c r="Z11" s="62">
        <v>242611.36578710075</v>
      </c>
      <c r="AA11" s="62">
        <v>241482.98096855383</v>
      </c>
      <c r="AB11" s="62">
        <v>484094.34675565455</v>
      </c>
      <c r="AC11" s="62">
        <v>1837035</v>
      </c>
      <c r="AD11" s="62">
        <v>1896907.0000000002</v>
      </c>
      <c r="AE11" s="62">
        <v>3733942</v>
      </c>
      <c r="AF11" s="50">
        <f>'MYPE by pop grp age and sex'!P11-'Povincial est by age and sex'!AE11</f>
        <v>0</v>
      </c>
    </row>
    <row r="12" spans="1:32" x14ac:dyDescent="0.3">
      <c r="A12" s="16" t="s">
        <v>33</v>
      </c>
      <c r="B12" s="62">
        <v>140096.04082720168</v>
      </c>
      <c r="C12" s="62">
        <v>175236.41493220549</v>
      </c>
      <c r="D12" s="62">
        <v>315332.45575940714</v>
      </c>
      <c r="E12" s="62">
        <v>73996.229361470352</v>
      </c>
      <c r="F12" s="62">
        <v>83382.191027215536</v>
      </c>
      <c r="G12" s="62">
        <v>157378.42038868589</v>
      </c>
      <c r="H12" s="62">
        <v>484082.26230386284</v>
      </c>
      <c r="I12" s="62">
        <v>424052.01921517542</v>
      </c>
      <c r="J12" s="62">
        <v>908134.28151903825</v>
      </c>
      <c r="K12" s="62">
        <v>245197.91375873808</v>
      </c>
      <c r="L12" s="62">
        <v>294735.7671157759</v>
      </c>
      <c r="M12" s="62">
        <v>539933.68087451393</v>
      </c>
      <c r="N12" s="62">
        <v>119336.53778636981</v>
      </c>
      <c r="O12" s="62">
        <v>160566.71784890504</v>
      </c>
      <c r="P12" s="62">
        <v>279903.25563527487</v>
      </c>
      <c r="Q12" s="62">
        <v>113973.97201078795</v>
      </c>
      <c r="R12" s="62">
        <v>126948.86127065776</v>
      </c>
      <c r="S12" s="62">
        <v>240922.83328144572</v>
      </c>
      <c r="T12" s="62">
        <v>35274.21397287873</v>
      </c>
      <c r="U12" s="62">
        <v>34121.371962681798</v>
      </c>
      <c r="V12" s="62">
        <v>69395.585935560521</v>
      </c>
      <c r="W12" s="62">
        <v>117791.15478334841</v>
      </c>
      <c r="X12" s="62">
        <v>110018.64850657409</v>
      </c>
      <c r="Y12" s="62">
        <v>227809.80328992248</v>
      </c>
      <c r="Z12" s="62">
        <v>216278.67519534205</v>
      </c>
      <c r="AA12" s="62">
        <v>214559.00812080913</v>
      </c>
      <c r="AB12" s="62">
        <v>430837.68331615115</v>
      </c>
      <c r="AC12" s="62">
        <v>1546027</v>
      </c>
      <c r="AD12" s="62">
        <v>1623621.0000000005</v>
      </c>
      <c r="AE12" s="62">
        <v>3169648.0000000005</v>
      </c>
      <c r="AF12" s="50">
        <f>'MYPE by pop grp age and sex'!P12-'Povincial est by age and sex'!AE12</f>
        <v>0</v>
      </c>
    </row>
    <row r="13" spans="1:32" x14ac:dyDescent="0.3">
      <c r="A13" s="16" t="s">
        <v>34</v>
      </c>
      <c r="B13" s="62">
        <v>108749.79594814307</v>
      </c>
      <c r="C13" s="62">
        <v>160291.90233975463</v>
      </c>
      <c r="D13" s="62">
        <v>269041.69828789769</v>
      </c>
      <c r="E13" s="62">
        <v>59764.85617501229</v>
      </c>
      <c r="F13" s="62">
        <v>73582.760321406953</v>
      </c>
      <c r="G13" s="62">
        <v>133347.61649641924</v>
      </c>
      <c r="H13" s="62">
        <v>361792.51475792943</v>
      </c>
      <c r="I13" s="62">
        <v>354300.25790661335</v>
      </c>
      <c r="J13" s="62">
        <v>716092.77266454278</v>
      </c>
      <c r="K13" s="62">
        <v>176535.62482678622</v>
      </c>
      <c r="L13" s="62">
        <v>247336.84095011812</v>
      </c>
      <c r="M13" s="62">
        <v>423872.46577690437</v>
      </c>
      <c r="N13" s="62">
        <v>89947.526382684708</v>
      </c>
      <c r="O13" s="62">
        <v>132644.08108570421</v>
      </c>
      <c r="P13" s="62">
        <v>222591.60746838892</v>
      </c>
      <c r="Q13" s="62">
        <v>85043.205845930774</v>
      </c>
      <c r="R13" s="62">
        <v>105306.75287746997</v>
      </c>
      <c r="S13" s="62">
        <v>190349.95872340075</v>
      </c>
      <c r="T13" s="62">
        <v>27726.277147463297</v>
      </c>
      <c r="U13" s="62">
        <v>30415.858574435693</v>
      </c>
      <c r="V13" s="62">
        <v>58142.135721898987</v>
      </c>
      <c r="W13" s="62">
        <v>93740.098685387959</v>
      </c>
      <c r="X13" s="62">
        <v>91675.097898606895</v>
      </c>
      <c r="Y13" s="62">
        <v>185415.19658399484</v>
      </c>
      <c r="Z13" s="62">
        <v>175934.10023066233</v>
      </c>
      <c r="AA13" s="62">
        <v>196475.44804589008</v>
      </c>
      <c r="AB13" s="62">
        <v>372409.54827655241</v>
      </c>
      <c r="AC13" s="62">
        <v>1179234</v>
      </c>
      <c r="AD13" s="62">
        <v>1392028.9999999998</v>
      </c>
      <c r="AE13" s="62">
        <v>2571263</v>
      </c>
      <c r="AF13" s="50">
        <f>'MYPE by pop grp age and sex'!P13-'Povincial est by age and sex'!AE13</f>
        <v>0</v>
      </c>
    </row>
    <row r="14" spans="1:32" x14ac:dyDescent="0.3">
      <c r="A14" s="16" t="s">
        <v>35</v>
      </c>
      <c r="B14" s="62">
        <v>93863.502502933086</v>
      </c>
      <c r="C14" s="62">
        <v>155105.03809390584</v>
      </c>
      <c r="D14" s="62">
        <v>248968.54059683892</v>
      </c>
      <c r="E14" s="62">
        <v>50303.66096891003</v>
      </c>
      <c r="F14" s="62">
        <v>64828.37800172373</v>
      </c>
      <c r="G14" s="62">
        <v>115132.03897063376</v>
      </c>
      <c r="H14" s="62">
        <v>293687.32110565773</v>
      </c>
      <c r="I14" s="62">
        <v>305149.07004205754</v>
      </c>
      <c r="J14" s="62">
        <v>598836.39114771527</v>
      </c>
      <c r="K14" s="62">
        <v>147274.81875505569</v>
      </c>
      <c r="L14" s="62">
        <v>228555.62331736003</v>
      </c>
      <c r="M14" s="62">
        <v>375830.44207241572</v>
      </c>
      <c r="N14" s="62">
        <v>71472.534593509801</v>
      </c>
      <c r="O14" s="62">
        <v>121557.69804032196</v>
      </c>
      <c r="P14" s="62">
        <v>193030.23263383177</v>
      </c>
      <c r="Q14" s="62">
        <v>69717.905133489578</v>
      </c>
      <c r="R14" s="62">
        <v>89495.676140778742</v>
      </c>
      <c r="S14" s="62">
        <v>159213.58127426833</v>
      </c>
      <c r="T14" s="62">
        <v>22183.308711517966</v>
      </c>
      <c r="U14" s="62">
        <v>26626.502703607061</v>
      </c>
      <c r="V14" s="62">
        <v>48809.811415125027</v>
      </c>
      <c r="W14" s="62">
        <v>79690.953933716693</v>
      </c>
      <c r="X14" s="62">
        <v>78497.834271494343</v>
      </c>
      <c r="Y14" s="62">
        <v>158188.78820521105</v>
      </c>
      <c r="Z14" s="62">
        <v>142822.9942952095</v>
      </c>
      <c r="AA14" s="62">
        <v>170476.17938875061</v>
      </c>
      <c r="AB14" s="62">
        <v>313299.17368396011</v>
      </c>
      <c r="AC14" s="62">
        <v>971016.99999999988</v>
      </c>
      <c r="AD14" s="62">
        <v>1240291.9999999998</v>
      </c>
      <c r="AE14" s="62">
        <v>2211308.9999999995</v>
      </c>
      <c r="AF14" s="50">
        <f>'MYPE by pop grp age and sex'!P14-'Povincial est by age and sex'!AE14</f>
        <v>0</v>
      </c>
    </row>
    <row r="15" spans="1:32" x14ac:dyDescent="0.3">
      <c r="A15" s="16" t="s">
        <v>36</v>
      </c>
      <c r="B15" s="62">
        <v>80308.490052611771</v>
      </c>
      <c r="C15" s="62">
        <v>143176.31263372497</v>
      </c>
      <c r="D15" s="62">
        <v>223484.80268633674</v>
      </c>
      <c r="E15" s="62">
        <v>40520.251034095912</v>
      </c>
      <c r="F15" s="62">
        <v>54670.376333074193</v>
      </c>
      <c r="G15" s="62">
        <v>95190.627367170106</v>
      </c>
      <c r="H15" s="62">
        <v>226849.17969561255</v>
      </c>
      <c r="I15" s="62">
        <v>252332.11325664367</v>
      </c>
      <c r="J15" s="62">
        <v>479181.29295225622</v>
      </c>
      <c r="K15" s="62">
        <v>115025.75861392659</v>
      </c>
      <c r="L15" s="62">
        <v>190526.25404428554</v>
      </c>
      <c r="M15" s="62">
        <v>305552.0126582121</v>
      </c>
      <c r="N15" s="62">
        <v>54616.481831592704</v>
      </c>
      <c r="O15" s="62">
        <v>100796.6425405264</v>
      </c>
      <c r="P15" s="62">
        <v>155413.12437211911</v>
      </c>
      <c r="Q15" s="62">
        <v>52371.702217864709</v>
      </c>
      <c r="R15" s="62">
        <v>68827.931056979971</v>
      </c>
      <c r="S15" s="62">
        <v>121199.63327484467</v>
      </c>
      <c r="T15" s="62">
        <v>18034.827633404624</v>
      </c>
      <c r="U15" s="62">
        <v>23119.226543180444</v>
      </c>
      <c r="V15" s="62">
        <v>41154.054176585065</v>
      </c>
      <c r="W15" s="62">
        <v>62206.848243559485</v>
      </c>
      <c r="X15" s="62">
        <v>64612.420775042214</v>
      </c>
      <c r="Y15" s="62">
        <v>126819.2690186017</v>
      </c>
      <c r="Z15" s="62">
        <v>107927.46067733163</v>
      </c>
      <c r="AA15" s="62">
        <v>140393.72281654272</v>
      </c>
      <c r="AB15" s="62">
        <v>248321.18349387436</v>
      </c>
      <c r="AC15" s="62">
        <v>757861</v>
      </c>
      <c r="AD15" s="62">
        <v>1038455</v>
      </c>
      <c r="AE15" s="62">
        <v>1796316</v>
      </c>
      <c r="AF15" s="50">
        <f>'MYPE by pop grp age and sex'!P15-'Povincial est by age and sex'!AE15</f>
        <v>0</v>
      </c>
    </row>
    <row r="16" spans="1:32" x14ac:dyDescent="0.3">
      <c r="A16" s="16" t="s">
        <v>37</v>
      </c>
      <c r="B16" s="62">
        <v>64577.188272407024</v>
      </c>
      <c r="C16" s="62">
        <v>116844.51630112359</v>
      </c>
      <c r="D16" s="62">
        <v>181421.70457353062</v>
      </c>
      <c r="E16" s="62">
        <v>31526.098975965459</v>
      </c>
      <c r="F16" s="62">
        <v>46412.163244790579</v>
      </c>
      <c r="G16" s="62">
        <v>77938.262220756034</v>
      </c>
      <c r="H16" s="62">
        <v>164721.70157377239</v>
      </c>
      <c r="I16" s="62">
        <v>195404.25741074397</v>
      </c>
      <c r="J16" s="62">
        <v>360125.95898451633</v>
      </c>
      <c r="K16" s="62">
        <v>90547.84245705542</v>
      </c>
      <c r="L16" s="62">
        <v>155582.55030327869</v>
      </c>
      <c r="M16" s="62">
        <v>246130.39276033413</v>
      </c>
      <c r="N16" s="62">
        <v>43029.862276891305</v>
      </c>
      <c r="O16" s="62">
        <v>87169.572334294833</v>
      </c>
      <c r="P16" s="62">
        <v>130199.43461118614</v>
      </c>
      <c r="Q16" s="62">
        <v>40163.405021220518</v>
      </c>
      <c r="R16" s="62">
        <v>56656.234120390021</v>
      </c>
      <c r="S16" s="62">
        <v>96819.639141610533</v>
      </c>
      <c r="T16" s="62">
        <v>14166.094842627183</v>
      </c>
      <c r="U16" s="62">
        <v>19728.362772729724</v>
      </c>
      <c r="V16" s="62">
        <v>33894.457615356907</v>
      </c>
      <c r="W16" s="62">
        <v>42627.949663395004</v>
      </c>
      <c r="X16" s="62">
        <v>51855.490071779663</v>
      </c>
      <c r="Y16" s="62">
        <v>94483.439735174674</v>
      </c>
      <c r="Z16" s="62">
        <v>80475.856916665769</v>
      </c>
      <c r="AA16" s="62">
        <v>107175.85344086894</v>
      </c>
      <c r="AB16" s="62">
        <v>187651.7103575347</v>
      </c>
      <c r="AC16" s="62">
        <v>571836</v>
      </c>
      <c r="AD16" s="62">
        <v>836829</v>
      </c>
      <c r="AE16" s="62">
        <v>1408665</v>
      </c>
      <c r="AF16" s="50">
        <f>'MYPE by pop grp age and sex'!P16-'Povincial est by age and sex'!AE16</f>
        <v>0</v>
      </c>
    </row>
    <row r="17" spans="1:32" x14ac:dyDescent="0.3">
      <c r="A17" s="16" t="s">
        <v>38</v>
      </c>
      <c r="B17" s="62">
        <v>46788.592103959811</v>
      </c>
      <c r="C17" s="62">
        <v>89316.196537767566</v>
      </c>
      <c r="D17" s="62">
        <v>136104.78864172738</v>
      </c>
      <c r="E17" s="62">
        <v>20810.826693012863</v>
      </c>
      <c r="F17" s="62">
        <v>34293.177191691066</v>
      </c>
      <c r="G17" s="62">
        <v>55104.003884703925</v>
      </c>
      <c r="H17" s="62">
        <v>107736.66715263881</v>
      </c>
      <c r="I17" s="62">
        <v>136883.91054503593</v>
      </c>
      <c r="J17" s="62">
        <v>244620.57769767474</v>
      </c>
      <c r="K17" s="62">
        <v>64282.615263190062</v>
      </c>
      <c r="L17" s="62">
        <v>122426.25569059432</v>
      </c>
      <c r="M17" s="62">
        <v>186708.87095378438</v>
      </c>
      <c r="N17" s="62">
        <v>29800.626983201622</v>
      </c>
      <c r="O17" s="62">
        <v>64456.888873917444</v>
      </c>
      <c r="P17" s="62">
        <v>94257.51585711907</v>
      </c>
      <c r="Q17" s="62">
        <v>25790.019573297166</v>
      </c>
      <c r="R17" s="62">
        <v>39351.842480085659</v>
      </c>
      <c r="S17" s="62">
        <v>65141.862053382822</v>
      </c>
      <c r="T17" s="62">
        <v>9523.5110756361846</v>
      </c>
      <c r="U17" s="62">
        <v>14852.822034346929</v>
      </c>
      <c r="V17" s="62">
        <v>24376.333109983112</v>
      </c>
      <c r="W17" s="62">
        <v>27128.554675729683</v>
      </c>
      <c r="X17" s="62">
        <v>37398.166891622401</v>
      </c>
      <c r="Y17" s="62">
        <v>64526.721567352084</v>
      </c>
      <c r="Z17" s="62">
        <v>56128.586479333833</v>
      </c>
      <c r="AA17" s="62">
        <v>80204.739754938666</v>
      </c>
      <c r="AB17" s="62">
        <v>136333.32623427251</v>
      </c>
      <c r="AC17" s="62">
        <v>387990</v>
      </c>
      <c r="AD17" s="62">
        <v>619184</v>
      </c>
      <c r="AE17" s="62">
        <v>1007174</v>
      </c>
      <c r="AF17" s="50">
        <f>'MYPE by pop grp age and sex'!P17-'Povincial est by age and sex'!AE17</f>
        <v>0</v>
      </c>
    </row>
    <row r="18" spans="1:32" x14ac:dyDescent="0.3">
      <c r="A18" s="16" t="s">
        <v>39</v>
      </c>
      <c r="B18" s="62">
        <v>33855.555908467453</v>
      </c>
      <c r="C18" s="62">
        <v>66598.153825547241</v>
      </c>
      <c r="D18" s="62">
        <v>100453.7097340147</v>
      </c>
      <c r="E18" s="62">
        <v>12871.984712248879</v>
      </c>
      <c r="F18" s="62">
        <v>22102.994046416326</v>
      </c>
      <c r="G18" s="62">
        <v>34974.978758665209</v>
      </c>
      <c r="H18" s="62">
        <v>59133.20183679607</v>
      </c>
      <c r="I18" s="62">
        <v>82737.414668399491</v>
      </c>
      <c r="J18" s="62">
        <v>141870.61650519556</v>
      </c>
      <c r="K18" s="62">
        <v>36812.443646390129</v>
      </c>
      <c r="L18" s="62">
        <v>73438.286187986538</v>
      </c>
      <c r="M18" s="62">
        <v>110250.72983437666</v>
      </c>
      <c r="N18" s="62">
        <v>17729.810410848055</v>
      </c>
      <c r="O18" s="62">
        <v>43441.987478266739</v>
      </c>
      <c r="P18" s="62">
        <v>61171.797889114794</v>
      </c>
      <c r="Q18" s="62">
        <v>15432.30524485822</v>
      </c>
      <c r="R18" s="62">
        <v>25792.117373956535</v>
      </c>
      <c r="S18" s="62">
        <v>41224.422618814759</v>
      </c>
      <c r="T18" s="62">
        <v>6267.7295655147018</v>
      </c>
      <c r="U18" s="62">
        <v>10686.082766908503</v>
      </c>
      <c r="V18" s="62">
        <v>16953.812332423204</v>
      </c>
      <c r="W18" s="62">
        <v>16779.711750619306</v>
      </c>
      <c r="X18" s="62">
        <v>28088.718006390547</v>
      </c>
      <c r="Y18" s="62">
        <v>44868.429757009857</v>
      </c>
      <c r="Z18" s="62">
        <v>34722.256924257177</v>
      </c>
      <c r="AA18" s="62">
        <v>50571.245646128118</v>
      </c>
      <c r="AB18" s="62">
        <v>85293.502570385288</v>
      </c>
      <c r="AC18" s="62">
        <v>233605</v>
      </c>
      <c r="AD18" s="62">
        <v>403457.00000000012</v>
      </c>
      <c r="AE18" s="62">
        <v>637062.00000000012</v>
      </c>
      <c r="AF18" s="50">
        <f>'MYPE by pop grp age and sex'!P18-'Povincial est by age and sex'!AE18</f>
        <v>0</v>
      </c>
    </row>
    <row r="19" spans="1:32" x14ac:dyDescent="0.3">
      <c r="A19" s="16" t="s">
        <v>40</v>
      </c>
      <c r="B19" s="62">
        <v>42877.473747741358</v>
      </c>
      <c r="C19" s="62">
        <v>86684.631363544308</v>
      </c>
      <c r="D19" s="62">
        <v>129562.10511128567</v>
      </c>
      <c r="E19" s="62">
        <v>8977.4872729515482</v>
      </c>
      <c r="F19" s="62">
        <v>19148.838960045192</v>
      </c>
      <c r="G19" s="62">
        <v>28126.32623299674</v>
      </c>
      <c r="H19" s="62">
        <v>30468.985080383925</v>
      </c>
      <c r="I19" s="62">
        <v>53943.468883826266</v>
      </c>
      <c r="J19" s="62">
        <v>84412.453964210188</v>
      </c>
      <c r="K19" s="62">
        <v>27830.830033878457</v>
      </c>
      <c r="L19" s="62">
        <v>60676.613580284553</v>
      </c>
      <c r="M19" s="62">
        <v>88507.443614163014</v>
      </c>
      <c r="N19" s="62">
        <v>19697.742591107432</v>
      </c>
      <c r="O19" s="62">
        <v>63056.786303751287</v>
      </c>
      <c r="P19" s="62">
        <v>82754.528894858726</v>
      </c>
      <c r="Q19" s="62">
        <v>14758.204120123995</v>
      </c>
      <c r="R19" s="62">
        <v>30703.2377446799</v>
      </c>
      <c r="S19" s="62">
        <v>45461.441864803899</v>
      </c>
      <c r="T19" s="62">
        <v>4936.3382015111338</v>
      </c>
      <c r="U19" s="62">
        <v>10643.128936663083</v>
      </c>
      <c r="V19" s="62">
        <v>15579.467138174216</v>
      </c>
      <c r="W19" s="62">
        <v>10603.058875663375</v>
      </c>
      <c r="X19" s="62">
        <v>27547.898903262823</v>
      </c>
      <c r="Y19" s="62">
        <v>38150.957778926197</v>
      </c>
      <c r="Z19" s="62">
        <v>26081.88007663875</v>
      </c>
      <c r="AA19" s="62">
        <v>38636.395323942568</v>
      </c>
      <c r="AB19" s="62">
        <v>64718.275400581319</v>
      </c>
      <c r="AC19" s="62">
        <v>186231.99999999997</v>
      </c>
      <c r="AD19" s="62">
        <v>391041</v>
      </c>
      <c r="AE19" s="62">
        <v>577273</v>
      </c>
      <c r="AF19" s="50">
        <f>'MYPE by pop grp age and sex'!P19-'Povincial est by age and sex'!AE19</f>
        <v>0</v>
      </c>
    </row>
    <row r="20" spans="1:32" x14ac:dyDescent="0.3">
      <c r="A20" s="16" t="s">
        <v>9</v>
      </c>
      <c r="B20" s="62">
        <v>3176433.8898351877</v>
      </c>
      <c r="C20" s="62">
        <v>3557566.9247612166</v>
      </c>
      <c r="D20" s="62">
        <v>6734000.8145964053</v>
      </c>
      <c r="E20" s="62">
        <v>1414517.056785431</v>
      </c>
      <c r="F20" s="62">
        <v>1514385.4976615361</v>
      </c>
      <c r="G20" s="62">
        <v>2928902.5544469678</v>
      </c>
      <c r="H20" s="62">
        <v>7754632.7049402744</v>
      </c>
      <c r="I20" s="62">
        <v>7733503.9739135001</v>
      </c>
      <c r="J20" s="62">
        <v>15488136.678853774</v>
      </c>
      <c r="K20" s="62">
        <v>5516176.8322199248</v>
      </c>
      <c r="L20" s="62">
        <v>6015451.2626658818</v>
      </c>
      <c r="M20" s="62">
        <v>11531628.094885804</v>
      </c>
      <c r="N20" s="62">
        <v>2774129.8380495007</v>
      </c>
      <c r="O20" s="62">
        <v>3078422.7030452532</v>
      </c>
      <c r="P20" s="62">
        <v>5852552.5410947548</v>
      </c>
      <c r="Q20" s="62">
        <v>2307206.7113689743</v>
      </c>
      <c r="R20" s="62">
        <v>2372579.6476833583</v>
      </c>
      <c r="S20" s="62">
        <v>4679786.3590523321</v>
      </c>
      <c r="T20" s="62">
        <v>640506.16478799318</v>
      </c>
      <c r="U20" s="62">
        <v>652279.92151913582</v>
      </c>
      <c r="V20" s="62">
        <v>1292786.0863071291</v>
      </c>
      <c r="W20" s="62">
        <v>2090672.7387211956</v>
      </c>
      <c r="X20" s="62">
        <v>2018143.3140384697</v>
      </c>
      <c r="Y20" s="62">
        <v>4108816.0527596646</v>
      </c>
      <c r="Z20" s="62">
        <v>3454599.0632915203</v>
      </c>
      <c r="AA20" s="62">
        <v>3551141.7547116498</v>
      </c>
      <c r="AB20" s="62">
        <v>7005740.8180031693</v>
      </c>
      <c r="AC20" s="62">
        <v>29128875</v>
      </c>
      <c r="AD20" s="62">
        <v>30493475</v>
      </c>
      <c r="AE20" s="62">
        <v>59622350</v>
      </c>
      <c r="AF20" s="50">
        <f>'MYPE by pop grp age and sex'!P20-'Povincial est by age and sex'!AE20</f>
        <v>0</v>
      </c>
    </row>
    <row r="21" spans="1:32" x14ac:dyDescent="0.3">
      <c r="A21" s="15" t="s">
        <v>127</v>
      </c>
      <c r="D21" s="52">
        <f>SUM(D3:D5)/($AE$3+$AE$4+$AE$5)*100</f>
        <v>13.013919376795634</v>
      </c>
      <c r="E21" s="52"/>
      <c r="F21" s="52"/>
      <c r="G21" s="52">
        <f t="shared" ref="G21:AB21" si="0">SUM(G3:G5)/($AE$3+$AE$4+$AE$5)*100</f>
        <v>4.8887060017584467</v>
      </c>
      <c r="H21" s="52"/>
      <c r="I21" s="52"/>
      <c r="J21" s="52">
        <f t="shared" si="0"/>
        <v>21.391760430731754</v>
      </c>
      <c r="K21" s="52"/>
      <c r="L21" s="52"/>
      <c r="M21" s="52">
        <f t="shared" si="0"/>
        <v>21.751631197504889</v>
      </c>
      <c r="N21" s="52"/>
      <c r="O21" s="52"/>
      <c r="P21" s="52">
        <f t="shared" si="0"/>
        <v>11.561936749635073</v>
      </c>
      <c r="Q21" s="52"/>
      <c r="R21" s="52"/>
      <c r="S21" s="52">
        <f t="shared" si="0"/>
        <v>8.1019032472920447</v>
      </c>
      <c r="T21" s="52"/>
      <c r="U21" s="52"/>
      <c r="V21" s="52">
        <f t="shared" si="0"/>
        <v>2.1992670600583337</v>
      </c>
      <c r="W21" s="52"/>
      <c r="X21" s="52"/>
      <c r="Y21" s="52">
        <f t="shared" si="0"/>
        <v>7.0575877710983175</v>
      </c>
      <c r="Z21" s="52"/>
      <c r="AA21" s="52"/>
      <c r="AB21" s="52">
        <f t="shared" si="0"/>
        <v>10.033288165125507</v>
      </c>
    </row>
    <row r="22" spans="1:32" x14ac:dyDescent="0.3">
      <c r="A22" s="57" t="s">
        <v>100</v>
      </c>
      <c r="B22" s="49" t="str">
        <f>B1</f>
        <v>EC</v>
      </c>
      <c r="C22" s="49">
        <f t="shared" ref="C22:AE22" si="1">C1</f>
        <v>0</v>
      </c>
      <c r="D22" s="52">
        <f>SUM(D15:D19)/($AE$15+$AE$16+$AE$17+$AE$18+$AE$19)*100</f>
        <v>14.20857885570406</v>
      </c>
      <c r="E22" s="49" t="str">
        <f t="shared" si="1"/>
        <v>FS</v>
      </c>
      <c r="F22" s="49">
        <f t="shared" si="1"/>
        <v>0</v>
      </c>
      <c r="G22" s="49">
        <f>SUM(G15:G19)/($AE$15+$AE$16+$AE$17+$AE$18+$AE$19)*100</f>
        <v>5.3687410916502563</v>
      </c>
      <c r="H22" s="49" t="str">
        <f t="shared" si="1"/>
        <v>GP</v>
      </c>
      <c r="I22" s="49">
        <f t="shared" si="1"/>
        <v>0</v>
      </c>
      <c r="J22" s="49">
        <f>SUM(J15:J19)/($AE$15+$AE$16+$AE$17+$AE$18+$AE$19)*100</f>
        <v>24.144721543831334</v>
      </c>
      <c r="K22" s="49" t="str">
        <f t="shared" si="1"/>
        <v>KZN</v>
      </c>
      <c r="L22" s="49">
        <f t="shared" si="1"/>
        <v>0</v>
      </c>
      <c r="M22" s="49">
        <f>SUM(M15:M19)/($AE$15+$AE$16+$AE$17+$AE$18+$AE$19)*100</f>
        <v>17.269900982419024</v>
      </c>
      <c r="N22" s="49" t="str">
        <f t="shared" si="1"/>
        <v>LIM</v>
      </c>
      <c r="O22" s="49">
        <f t="shared" si="1"/>
        <v>0</v>
      </c>
      <c r="P22" s="49">
        <f>SUM(P15:P19)/($AE$15+$AE$16+$AE$17+$AE$18+$AE$19)*100</f>
        <v>9.6525820857386222</v>
      </c>
      <c r="Q22" s="49" t="str">
        <f t="shared" si="1"/>
        <v>MP</v>
      </c>
      <c r="R22" s="49">
        <f t="shared" si="1"/>
        <v>0</v>
      </c>
      <c r="S22" s="49">
        <f>SUM(S15:S19)/($AE$15+$AE$16+$AE$17+$AE$18+$AE$19)*100</f>
        <v>6.8155842718489597</v>
      </c>
      <c r="T22" s="49" t="str">
        <f t="shared" si="1"/>
        <v>NC</v>
      </c>
      <c r="U22" s="49">
        <f t="shared" si="1"/>
        <v>0</v>
      </c>
      <c r="V22" s="49">
        <f>SUM(V15:V19)/($AE$15+$AE$16+$AE$17+$AE$18+$AE$19)*100</f>
        <v>2.4317399345160959</v>
      </c>
      <c r="W22" s="49" t="str">
        <f t="shared" si="1"/>
        <v>NW</v>
      </c>
      <c r="X22" s="49">
        <f t="shared" si="1"/>
        <v>0</v>
      </c>
      <c r="Y22" s="49">
        <f>SUM(Y15:Y19)/($AE$15+$AE$16+$AE$17+$AE$18+$AE$19)*100</f>
        <v>6.7971896724598118</v>
      </c>
      <c r="Z22" s="49" t="str">
        <f t="shared" si="1"/>
        <v>WC</v>
      </c>
      <c r="AA22" s="49">
        <f t="shared" si="1"/>
        <v>0</v>
      </c>
      <c r="AB22" s="49">
        <v>14.20857885570406</v>
      </c>
      <c r="AC22" s="49" t="str">
        <f t="shared" si="1"/>
        <v>RSA</v>
      </c>
      <c r="AD22" s="49">
        <f t="shared" si="1"/>
        <v>0</v>
      </c>
      <c r="AE22" s="49">
        <f t="shared" si="1"/>
        <v>0</v>
      </c>
    </row>
    <row r="23" spans="1:32" x14ac:dyDescent="0.3">
      <c r="B23" s="49" t="str">
        <f>B2</f>
        <v>Male</v>
      </c>
      <c r="C23" s="49" t="str">
        <f t="shared" ref="C23:AE23" si="2">C2</f>
        <v>Female</v>
      </c>
      <c r="D23" s="49" t="str">
        <f t="shared" si="2"/>
        <v>Total</v>
      </c>
      <c r="E23" s="49" t="str">
        <f t="shared" si="2"/>
        <v>Male</v>
      </c>
      <c r="F23" s="49" t="str">
        <f t="shared" si="2"/>
        <v>Female</v>
      </c>
      <c r="G23" s="49" t="str">
        <f t="shared" si="2"/>
        <v>Total</v>
      </c>
      <c r="H23" s="49" t="str">
        <f t="shared" si="2"/>
        <v>Male</v>
      </c>
      <c r="I23" s="49" t="str">
        <f t="shared" si="2"/>
        <v>Female</v>
      </c>
      <c r="J23" s="49" t="str">
        <f t="shared" si="2"/>
        <v>Total</v>
      </c>
      <c r="K23" s="49" t="str">
        <f t="shared" si="2"/>
        <v>Male</v>
      </c>
      <c r="L23" s="49" t="str">
        <f t="shared" si="2"/>
        <v>Female</v>
      </c>
      <c r="M23" s="49" t="str">
        <f t="shared" si="2"/>
        <v>Total</v>
      </c>
      <c r="N23" s="49" t="str">
        <f t="shared" si="2"/>
        <v>Male</v>
      </c>
      <c r="O23" s="49" t="str">
        <f t="shared" si="2"/>
        <v>Female</v>
      </c>
      <c r="P23" s="49" t="str">
        <f t="shared" si="2"/>
        <v>Total</v>
      </c>
      <c r="Q23" s="49" t="str">
        <f t="shared" si="2"/>
        <v>Male</v>
      </c>
      <c r="R23" s="49" t="str">
        <f t="shared" si="2"/>
        <v>Female</v>
      </c>
      <c r="S23" s="49" t="str">
        <f t="shared" si="2"/>
        <v>Total</v>
      </c>
      <c r="T23" s="49" t="str">
        <f t="shared" si="2"/>
        <v>Male</v>
      </c>
      <c r="U23" s="49" t="str">
        <f t="shared" si="2"/>
        <v>Female</v>
      </c>
      <c r="V23" s="49" t="str">
        <f t="shared" si="2"/>
        <v>Total</v>
      </c>
      <c r="W23" s="49" t="str">
        <f t="shared" si="2"/>
        <v>Male</v>
      </c>
      <c r="X23" s="49" t="str">
        <f t="shared" si="2"/>
        <v>Female</v>
      </c>
      <c r="Y23" s="49" t="str">
        <f t="shared" si="2"/>
        <v>Total</v>
      </c>
      <c r="Z23" s="49" t="str">
        <f t="shared" si="2"/>
        <v>Male</v>
      </c>
      <c r="AA23" s="49" t="str">
        <f t="shared" si="2"/>
        <v>Female</v>
      </c>
      <c r="AB23" s="49" t="str">
        <f t="shared" si="2"/>
        <v>Total</v>
      </c>
      <c r="AC23" s="49" t="str">
        <f t="shared" si="2"/>
        <v>Male</v>
      </c>
      <c r="AD23" s="49" t="str">
        <f t="shared" si="2"/>
        <v>Female</v>
      </c>
      <c r="AE23" s="49" t="str">
        <f t="shared" si="2"/>
        <v>Total</v>
      </c>
    </row>
    <row r="24" spans="1:32" x14ac:dyDescent="0.3">
      <c r="A24" s="57" t="str">
        <f>A3</f>
        <v>0-4</v>
      </c>
      <c r="B24" s="50">
        <f>ROUND(B3/1000,1)</f>
        <v>355.1</v>
      </c>
      <c r="C24" s="50">
        <f t="shared" ref="C24:AE33" si="3">ROUND(C3/1000,1)</f>
        <v>346.9</v>
      </c>
      <c r="D24" s="50">
        <f t="shared" si="3"/>
        <v>702</v>
      </c>
      <c r="E24" s="50">
        <f t="shared" si="3"/>
        <v>133.69999999999999</v>
      </c>
      <c r="F24" s="50">
        <f t="shared" si="3"/>
        <v>130.6</v>
      </c>
      <c r="G24" s="50">
        <f t="shared" si="3"/>
        <v>264.3</v>
      </c>
      <c r="H24" s="50">
        <f t="shared" si="3"/>
        <v>660.2</v>
      </c>
      <c r="I24" s="50">
        <f t="shared" si="3"/>
        <v>644.79999999999995</v>
      </c>
      <c r="J24" s="50">
        <f t="shared" si="3"/>
        <v>1304.9000000000001</v>
      </c>
      <c r="K24" s="50">
        <f t="shared" si="3"/>
        <v>655.1</v>
      </c>
      <c r="L24" s="50">
        <f t="shared" si="3"/>
        <v>635.79999999999995</v>
      </c>
      <c r="M24" s="50">
        <f t="shared" si="3"/>
        <v>1290.9000000000001</v>
      </c>
      <c r="N24" s="50">
        <f t="shared" si="3"/>
        <v>322.7</v>
      </c>
      <c r="O24" s="50">
        <f t="shared" si="3"/>
        <v>312.39999999999998</v>
      </c>
      <c r="P24" s="50">
        <f t="shared" si="3"/>
        <v>635.1</v>
      </c>
      <c r="Q24" s="50">
        <f t="shared" si="3"/>
        <v>230.5</v>
      </c>
      <c r="R24" s="50">
        <f t="shared" si="3"/>
        <v>226.1</v>
      </c>
      <c r="S24" s="50">
        <f t="shared" si="3"/>
        <v>456.6</v>
      </c>
      <c r="T24" s="50">
        <f t="shared" si="3"/>
        <v>62.7</v>
      </c>
      <c r="U24" s="50">
        <f t="shared" si="3"/>
        <v>61</v>
      </c>
      <c r="V24" s="50">
        <f t="shared" si="3"/>
        <v>123.7</v>
      </c>
      <c r="W24" s="50">
        <f t="shared" si="3"/>
        <v>202.6</v>
      </c>
      <c r="X24" s="50">
        <f t="shared" si="3"/>
        <v>199.2</v>
      </c>
      <c r="Y24" s="50">
        <f t="shared" si="3"/>
        <v>401.8</v>
      </c>
      <c r="Z24" s="50">
        <f t="shared" si="3"/>
        <v>286.89999999999998</v>
      </c>
      <c r="AA24" s="50">
        <f t="shared" si="3"/>
        <v>277.2</v>
      </c>
      <c r="AB24" s="50">
        <f t="shared" si="3"/>
        <v>564.1</v>
      </c>
      <c r="AC24" s="50">
        <f t="shared" si="3"/>
        <v>2909.4</v>
      </c>
      <c r="AD24" s="50">
        <f t="shared" si="3"/>
        <v>2834</v>
      </c>
      <c r="AE24" s="50">
        <f t="shared" si="3"/>
        <v>5743.5</v>
      </c>
    </row>
    <row r="25" spans="1:32" x14ac:dyDescent="0.3">
      <c r="A25" s="57" t="str">
        <f t="shared" ref="A25:A40" si="4">A4</f>
        <v>5-9</v>
      </c>
      <c r="B25" s="50">
        <f t="shared" ref="B25:Q41" si="5">ROUND(B4/1000,1)</f>
        <v>381</v>
      </c>
      <c r="C25" s="50">
        <f t="shared" si="5"/>
        <v>370.8</v>
      </c>
      <c r="D25" s="50">
        <f t="shared" si="5"/>
        <v>751.8</v>
      </c>
      <c r="E25" s="50">
        <f t="shared" si="5"/>
        <v>140.6</v>
      </c>
      <c r="F25" s="50">
        <f t="shared" si="5"/>
        <v>137.4</v>
      </c>
      <c r="G25" s="50">
        <f t="shared" si="5"/>
        <v>278</v>
      </c>
      <c r="H25" s="50">
        <f t="shared" si="5"/>
        <v>619.4</v>
      </c>
      <c r="I25" s="50">
        <f t="shared" si="5"/>
        <v>605.20000000000005</v>
      </c>
      <c r="J25" s="50">
        <f t="shared" si="5"/>
        <v>1224.5999999999999</v>
      </c>
      <c r="K25" s="50">
        <f t="shared" si="5"/>
        <v>627.79999999999995</v>
      </c>
      <c r="L25" s="50">
        <f t="shared" si="5"/>
        <v>610.5</v>
      </c>
      <c r="M25" s="50">
        <f t="shared" si="5"/>
        <v>1238.3</v>
      </c>
      <c r="N25" s="50">
        <f t="shared" si="5"/>
        <v>341.4</v>
      </c>
      <c r="O25" s="50">
        <f t="shared" si="5"/>
        <v>330</v>
      </c>
      <c r="P25" s="50">
        <f t="shared" si="5"/>
        <v>671.4</v>
      </c>
      <c r="Q25" s="50">
        <f t="shared" si="5"/>
        <v>230.4</v>
      </c>
      <c r="R25" s="50">
        <f t="shared" si="3"/>
        <v>227.3</v>
      </c>
      <c r="S25" s="50">
        <f t="shared" si="3"/>
        <v>457.7</v>
      </c>
      <c r="T25" s="50">
        <f t="shared" si="3"/>
        <v>63.3</v>
      </c>
      <c r="U25" s="50">
        <f t="shared" si="3"/>
        <v>61.2</v>
      </c>
      <c r="V25" s="50">
        <f t="shared" si="3"/>
        <v>124.6</v>
      </c>
      <c r="W25" s="50">
        <f t="shared" si="3"/>
        <v>201.7</v>
      </c>
      <c r="X25" s="50">
        <f t="shared" si="3"/>
        <v>197.7</v>
      </c>
      <c r="Y25" s="50">
        <f t="shared" si="3"/>
        <v>399.4</v>
      </c>
      <c r="Z25" s="50">
        <f t="shared" si="3"/>
        <v>289.60000000000002</v>
      </c>
      <c r="AA25" s="50">
        <f t="shared" si="3"/>
        <v>280.7</v>
      </c>
      <c r="AB25" s="50">
        <f t="shared" si="3"/>
        <v>570.29999999999995</v>
      </c>
      <c r="AC25" s="50">
        <f t="shared" si="3"/>
        <v>2895.2</v>
      </c>
      <c r="AD25" s="50">
        <f t="shared" si="3"/>
        <v>2820.8</v>
      </c>
      <c r="AE25" s="50">
        <f t="shared" si="3"/>
        <v>5716</v>
      </c>
    </row>
    <row r="26" spans="1:32" x14ac:dyDescent="0.3">
      <c r="A26" s="57" t="str">
        <f t="shared" si="4"/>
        <v>10-14</v>
      </c>
      <c r="B26" s="50">
        <f t="shared" si="5"/>
        <v>387.1</v>
      </c>
      <c r="C26" s="50">
        <f t="shared" si="3"/>
        <v>378.1</v>
      </c>
      <c r="D26" s="50">
        <f t="shared" si="3"/>
        <v>765.2</v>
      </c>
      <c r="E26" s="50">
        <f t="shared" si="3"/>
        <v>146.6</v>
      </c>
      <c r="F26" s="50">
        <f t="shared" si="3"/>
        <v>144.69999999999999</v>
      </c>
      <c r="G26" s="50">
        <f t="shared" si="3"/>
        <v>291.3</v>
      </c>
      <c r="H26" s="50">
        <f t="shared" si="3"/>
        <v>561.29999999999995</v>
      </c>
      <c r="I26" s="50">
        <f t="shared" si="3"/>
        <v>556.70000000000005</v>
      </c>
      <c r="J26" s="50">
        <f t="shared" si="3"/>
        <v>1117.9000000000001</v>
      </c>
      <c r="K26" s="50">
        <f t="shared" si="3"/>
        <v>595.5</v>
      </c>
      <c r="L26" s="50">
        <f t="shared" si="3"/>
        <v>584.20000000000005</v>
      </c>
      <c r="M26" s="50">
        <f t="shared" si="3"/>
        <v>1179.7</v>
      </c>
      <c r="N26" s="50">
        <f t="shared" si="3"/>
        <v>339.5</v>
      </c>
      <c r="O26" s="50">
        <f t="shared" si="3"/>
        <v>325.39999999999998</v>
      </c>
      <c r="P26" s="50">
        <f t="shared" si="3"/>
        <v>665</v>
      </c>
      <c r="Q26" s="50">
        <f t="shared" si="3"/>
        <v>234.7</v>
      </c>
      <c r="R26" s="50">
        <f t="shared" si="3"/>
        <v>232.5</v>
      </c>
      <c r="S26" s="50">
        <f t="shared" si="3"/>
        <v>467.2</v>
      </c>
      <c r="T26" s="50">
        <f t="shared" si="3"/>
        <v>63.5</v>
      </c>
      <c r="U26" s="50">
        <f t="shared" si="3"/>
        <v>63.3</v>
      </c>
      <c r="V26" s="50">
        <f t="shared" si="3"/>
        <v>126.7</v>
      </c>
      <c r="W26" s="50">
        <f t="shared" si="3"/>
        <v>202.3</v>
      </c>
      <c r="X26" s="50">
        <f t="shared" si="3"/>
        <v>199.9</v>
      </c>
      <c r="Y26" s="50">
        <f t="shared" si="3"/>
        <v>402.2</v>
      </c>
      <c r="Z26" s="50">
        <f t="shared" si="3"/>
        <v>291.3</v>
      </c>
      <c r="AA26" s="50">
        <f t="shared" si="3"/>
        <v>285</v>
      </c>
      <c r="AB26" s="50">
        <f t="shared" si="3"/>
        <v>576.4</v>
      </c>
      <c r="AC26" s="50">
        <f t="shared" si="3"/>
        <v>2821.8</v>
      </c>
      <c r="AD26" s="50">
        <f t="shared" si="3"/>
        <v>2769.8</v>
      </c>
      <c r="AE26" s="50">
        <f t="shared" si="3"/>
        <v>5591.6</v>
      </c>
    </row>
    <row r="27" spans="1:32" x14ac:dyDescent="0.3">
      <c r="A27" s="57" t="str">
        <f t="shared" si="4"/>
        <v>15-19</v>
      </c>
      <c r="B27" s="50">
        <f t="shared" si="5"/>
        <v>304</v>
      </c>
      <c r="C27" s="50">
        <f t="shared" si="3"/>
        <v>295.2</v>
      </c>
      <c r="D27" s="50">
        <f t="shared" si="3"/>
        <v>599.20000000000005</v>
      </c>
      <c r="E27" s="50">
        <f t="shared" si="3"/>
        <v>125.1</v>
      </c>
      <c r="F27" s="50">
        <f t="shared" si="3"/>
        <v>124</v>
      </c>
      <c r="G27" s="50">
        <f t="shared" si="3"/>
        <v>249.1</v>
      </c>
      <c r="H27" s="50">
        <f t="shared" si="3"/>
        <v>529.20000000000005</v>
      </c>
      <c r="I27" s="50">
        <f t="shared" si="3"/>
        <v>533.4</v>
      </c>
      <c r="J27" s="50">
        <f t="shared" si="3"/>
        <v>1062.5999999999999</v>
      </c>
      <c r="K27" s="50">
        <f t="shared" si="3"/>
        <v>504.4</v>
      </c>
      <c r="L27" s="50">
        <f t="shared" si="3"/>
        <v>496.4</v>
      </c>
      <c r="M27" s="50">
        <f t="shared" si="3"/>
        <v>1000.8</v>
      </c>
      <c r="N27" s="50">
        <f t="shared" si="3"/>
        <v>277</v>
      </c>
      <c r="O27" s="50">
        <f t="shared" si="3"/>
        <v>262.3</v>
      </c>
      <c r="P27" s="50">
        <f t="shared" si="3"/>
        <v>539.4</v>
      </c>
      <c r="Q27" s="50">
        <f t="shared" si="3"/>
        <v>196.4</v>
      </c>
      <c r="R27" s="50">
        <f t="shared" si="3"/>
        <v>195.3</v>
      </c>
      <c r="S27" s="50">
        <f t="shared" si="3"/>
        <v>391.6</v>
      </c>
      <c r="T27" s="50">
        <f t="shared" si="3"/>
        <v>52.7</v>
      </c>
      <c r="U27" s="50">
        <f t="shared" si="3"/>
        <v>53.7</v>
      </c>
      <c r="V27" s="50">
        <f t="shared" si="3"/>
        <v>106.4</v>
      </c>
      <c r="W27" s="50">
        <f t="shared" si="3"/>
        <v>163.5</v>
      </c>
      <c r="X27" s="50">
        <f t="shared" si="3"/>
        <v>161.1</v>
      </c>
      <c r="Y27" s="50">
        <f t="shared" si="3"/>
        <v>324.60000000000002</v>
      </c>
      <c r="Z27" s="50">
        <f t="shared" si="3"/>
        <v>250.6</v>
      </c>
      <c r="AA27" s="50">
        <f t="shared" si="3"/>
        <v>250.2</v>
      </c>
      <c r="AB27" s="50">
        <f t="shared" si="3"/>
        <v>500.9</v>
      </c>
      <c r="AC27" s="50">
        <f t="shared" si="3"/>
        <v>2402.9</v>
      </c>
      <c r="AD27" s="50">
        <f t="shared" si="3"/>
        <v>2371.6999999999998</v>
      </c>
      <c r="AE27" s="50">
        <f t="shared" si="3"/>
        <v>4774.6000000000004</v>
      </c>
    </row>
    <row r="28" spans="1:32" x14ac:dyDescent="0.3">
      <c r="A28" s="57" t="str">
        <f t="shared" si="4"/>
        <v>20-24</v>
      </c>
      <c r="B28" s="50">
        <f t="shared" si="5"/>
        <v>240.5</v>
      </c>
      <c r="C28" s="50">
        <f t="shared" si="3"/>
        <v>238</v>
      </c>
      <c r="D28" s="50">
        <f t="shared" si="3"/>
        <v>478.5</v>
      </c>
      <c r="E28" s="50">
        <f t="shared" si="3"/>
        <v>116.8</v>
      </c>
      <c r="F28" s="50">
        <f t="shared" si="3"/>
        <v>117.3</v>
      </c>
      <c r="G28" s="50">
        <f t="shared" si="3"/>
        <v>234.1</v>
      </c>
      <c r="H28" s="50">
        <f t="shared" si="3"/>
        <v>670.5</v>
      </c>
      <c r="I28" s="50">
        <f t="shared" si="3"/>
        <v>669.9</v>
      </c>
      <c r="J28" s="50">
        <f t="shared" si="3"/>
        <v>1340.4</v>
      </c>
      <c r="K28" s="50">
        <f t="shared" si="3"/>
        <v>493</v>
      </c>
      <c r="L28" s="50">
        <f t="shared" si="3"/>
        <v>490.3</v>
      </c>
      <c r="M28" s="50">
        <f t="shared" si="3"/>
        <v>983.4</v>
      </c>
      <c r="N28" s="50">
        <f t="shared" si="3"/>
        <v>225</v>
      </c>
      <c r="O28" s="50">
        <f t="shared" si="3"/>
        <v>215</v>
      </c>
      <c r="P28" s="50">
        <f t="shared" si="3"/>
        <v>440</v>
      </c>
      <c r="Q28" s="50">
        <f t="shared" si="3"/>
        <v>196.8</v>
      </c>
      <c r="R28" s="50">
        <f t="shared" si="3"/>
        <v>194.9</v>
      </c>
      <c r="S28" s="50">
        <f t="shared" si="3"/>
        <v>391.6</v>
      </c>
      <c r="T28" s="50">
        <f t="shared" si="3"/>
        <v>48</v>
      </c>
      <c r="U28" s="50">
        <f t="shared" si="3"/>
        <v>49.4</v>
      </c>
      <c r="V28" s="50">
        <f t="shared" si="3"/>
        <v>97.4</v>
      </c>
      <c r="W28" s="50">
        <f t="shared" si="3"/>
        <v>157.9</v>
      </c>
      <c r="X28" s="50">
        <f t="shared" si="3"/>
        <v>149.6</v>
      </c>
      <c r="Y28" s="50">
        <f t="shared" si="3"/>
        <v>307.5</v>
      </c>
      <c r="Z28" s="50">
        <f t="shared" si="3"/>
        <v>276.7</v>
      </c>
      <c r="AA28" s="50">
        <f t="shared" si="3"/>
        <v>273.8</v>
      </c>
      <c r="AB28" s="50">
        <f t="shared" si="3"/>
        <v>550.6</v>
      </c>
      <c r="AC28" s="50">
        <f t="shared" si="3"/>
        <v>2425.1999999999998</v>
      </c>
      <c r="AD28" s="50">
        <f t="shared" si="3"/>
        <v>2398.1999999999998</v>
      </c>
      <c r="AE28" s="50">
        <f t="shared" si="3"/>
        <v>4823.3999999999996</v>
      </c>
    </row>
    <row r="29" spans="1:32" x14ac:dyDescent="0.3">
      <c r="A29" s="57" t="str">
        <f t="shared" si="4"/>
        <v>25-29</v>
      </c>
      <c r="B29" s="50">
        <f t="shared" si="5"/>
        <v>252.5</v>
      </c>
      <c r="C29" s="50">
        <f t="shared" si="3"/>
        <v>249</v>
      </c>
      <c r="D29" s="50">
        <f t="shared" si="3"/>
        <v>501.5</v>
      </c>
      <c r="E29" s="50">
        <f t="shared" si="3"/>
        <v>124</v>
      </c>
      <c r="F29" s="50">
        <f t="shared" si="3"/>
        <v>122.7</v>
      </c>
      <c r="G29" s="50">
        <f t="shared" si="3"/>
        <v>246.7</v>
      </c>
      <c r="H29" s="50">
        <f t="shared" si="3"/>
        <v>824.4</v>
      </c>
      <c r="I29" s="50">
        <f t="shared" si="3"/>
        <v>830.9</v>
      </c>
      <c r="J29" s="50">
        <f t="shared" si="3"/>
        <v>1655.3</v>
      </c>
      <c r="K29" s="50">
        <f t="shared" si="3"/>
        <v>521.5</v>
      </c>
      <c r="L29" s="50">
        <f t="shared" si="3"/>
        <v>519</v>
      </c>
      <c r="M29" s="50">
        <f t="shared" si="3"/>
        <v>1040.5</v>
      </c>
      <c r="N29" s="50">
        <f t="shared" si="3"/>
        <v>235.8</v>
      </c>
      <c r="O29" s="50">
        <f t="shared" si="3"/>
        <v>225.8</v>
      </c>
      <c r="P29" s="50">
        <f t="shared" si="3"/>
        <v>461.6</v>
      </c>
      <c r="Q29" s="50">
        <f t="shared" si="3"/>
        <v>221.3</v>
      </c>
      <c r="R29" s="50">
        <f t="shared" si="3"/>
        <v>205.7</v>
      </c>
      <c r="S29" s="50">
        <f t="shared" si="3"/>
        <v>426.9</v>
      </c>
      <c r="T29" s="50">
        <f t="shared" si="3"/>
        <v>54.3</v>
      </c>
      <c r="U29" s="50">
        <f t="shared" si="3"/>
        <v>52.1</v>
      </c>
      <c r="V29" s="50">
        <f t="shared" si="3"/>
        <v>106.3</v>
      </c>
      <c r="W29" s="50">
        <f t="shared" si="3"/>
        <v>185.1</v>
      </c>
      <c r="X29" s="50">
        <f t="shared" si="3"/>
        <v>162.80000000000001</v>
      </c>
      <c r="Y29" s="50">
        <f t="shared" si="3"/>
        <v>347.9</v>
      </c>
      <c r="Z29" s="50">
        <f t="shared" si="3"/>
        <v>321.7</v>
      </c>
      <c r="AA29" s="50">
        <f t="shared" si="3"/>
        <v>312.3</v>
      </c>
      <c r="AB29" s="50">
        <f t="shared" si="3"/>
        <v>634</v>
      </c>
      <c r="AC29" s="50">
        <f t="shared" si="3"/>
        <v>2740.4</v>
      </c>
      <c r="AD29" s="50">
        <f t="shared" si="3"/>
        <v>2680.3</v>
      </c>
      <c r="AE29" s="50">
        <f t="shared" si="3"/>
        <v>5420.8</v>
      </c>
    </row>
    <row r="30" spans="1:32" x14ac:dyDescent="0.3">
      <c r="A30" s="57" t="str">
        <f t="shared" si="4"/>
        <v>30-34</v>
      </c>
      <c r="B30" s="50">
        <f t="shared" si="5"/>
        <v>260.8</v>
      </c>
      <c r="C30" s="50">
        <f t="shared" si="3"/>
        <v>264.2</v>
      </c>
      <c r="D30" s="50">
        <f t="shared" si="3"/>
        <v>525</v>
      </c>
      <c r="E30" s="50">
        <f t="shared" si="3"/>
        <v>132.1</v>
      </c>
      <c r="F30" s="50">
        <f t="shared" si="3"/>
        <v>130.6</v>
      </c>
      <c r="G30" s="50">
        <f t="shared" si="3"/>
        <v>262.7</v>
      </c>
      <c r="H30" s="50">
        <f t="shared" si="3"/>
        <v>869.8</v>
      </c>
      <c r="I30" s="50">
        <f t="shared" si="3"/>
        <v>849.3</v>
      </c>
      <c r="J30" s="50">
        <f t="shared" si="3"/>
        <v>1719.1</v>
      </c>
      <c r="K30" s="50">
        <f t="shared" si="3"/>
        <v>510.8</v>
      </c>
      <c r="L30" s="50">
        <f t="shared" si="3"/>
        <v>518.79999999999995</v>
      </c>
      <c r="M30" s="50">
        <f t="shared" si="3"/>
        <v>1029.5999999999999</v>
      </c>
      <c r="N30" s="50">
        <f t="shared" si="3"/>
        <v>236</v>
      </c>
      <c r="O30" s="50">
        <f t="shared" si="3"/>
        <v>240.5</v>
      </c>
      <c r="P30" s="50">
        <f t="shared" si="3"/>
        <v>476.6</v>
      </c>
      <c r="Q30" s="50">
        <f t="shared" si="3"/>
        <v>235.5</v>
      </c>
      <c r="R30" s="50">
        <f t="shared" si="3"/>
        <v>214.9</v>
      </c>
      <c r="S30" s="50">
        <f t="shared" si="3"/>
        <v>450.4</v>
      </c>
      <c r="T30" s="50">
        <f t="shared" si="3"/>
        <v>61.2</v>
      </c>
      <c r="U30" s="50">
        <f t="shared" si="3"/>
        <v>55.4</v>
      </c>
      <c r="V30" s="50">
        <f t="shared" si="3"/>
        <v>116.6</v>
      </c>
      <c r="W30" s="50">
        <f t="shared" si="3"/>
        <v>204.9</v>
      </c>
      <c r="X30" s="50">
        <f t="shared" si="3"/>
        <v>176.5</v>
      </c>
      <c r="Y30" s="50">
        <f t="shared" si="3"/>
        <v>381.4</v>
      </c>
      <c r="Z30" s="50">
        <f t="shared" si="3"/>
        <v>347.5</v>
      </c>
      <c r="AA30" s="50">
        <f t="shared" si="3"/>
        <v>332.9</v>
      </c>
      <c r="AB30" s="50">
        <f t="shared" si="3"/>
        <v>680.5</v>
      </c>
      <c r="AC30" s="50">
        <f t="shared" si="3"/>
        <v>2858.6</v>
      </c>
      <c r="AD30" s="50">
        <f t="shared" si="3"/>
        <v>2783.1</v>
      </c>
      <c r="AE30" s="50">
        <f t="shared" si="3"/>
        <v>5641.8</v>
      </c>
    </row>
    <row r="31" spans="1:32" x14ac:dyDescent="0.3">
      <c r="A31" s="57" t="str">
        <f t="shared" si="4"/>
        <v>35-39</v>
      </c>
      <c r="B31" s="50">
        <f t="shared" si="5"/>
        <v>218</v>
      </c>
      <c r="C31" s="50">
        <f t="shared" si="3"/>
        <v>233</v>
      </c>
      <c r="D31" s="50">
        <f t="shared" si="3"/>
        <v>451</v>
      </c>
      <c r="E31" s="50">
        <f t="shared" si="3"/>
        <v>111.8</v>
      </c>
      <c r="F31" s="50">
        <f t="shared" si="3"/>
        <v>114.9</v>
      </c>
      <c r="G31" s="50">
        <f t="shared" si="3"/>
        <v>226.7</v>
      </c>
      <c r="H31" s="50">
        <f t="shared" si="3"/>
        <v>723.6</v>
      </c>
      <c r="I31" s="50">
        <f t="shared" si="3"/>
        <v>702.3</v>
      </c>
      <c r="J31" s="50">
        <f t="shared" si="3"/>
        <v>1425.9</v>
      </c>
      <c r="K31" s="50">
        <f t="shared" si="3"/>
        <v>409.8</v>
      </c>
      <c r="L31" s="50">
        <f t="shared" si="3"/>
        <v>444</v>
      </c>
      <c r="M31" s="50">
        <f t="shared" si="3"/>
        <v>853.8</v>
      </c>
      <c r="N31" s="50">
        <f t="shared" si="3"/>
        <v>200.1</v>
      </c>
      <c r="O31" s="50">
        <f t="shared" si="3"/>
        <v>212</v>
      </c>
      <c r="P31" s="50">
        <f t="shared" si="3"/>
        <v>412.1</v>
      </c>
      <c r="Q31" s="50">
        <f t="shared" si="3"/>
        <v>199.7</v>
      </c>
      <c r="R31" s="50">
        <f t="shared" si="3"/>
        <v>185.8</v>
      </c>
      <c r="S31" s="50">
        <f t="shared" si="3"/>
        <v>385.5</v>
      </c>
      <c r="T31" s="50">
        <f t="shared" si="3"/>
        <v>54.6</v>
      </c>
      <c r="U31" s="50">
        <f t="shared" si="3"/>
        <v>47.8</v>
      </c>
      <c r="V31" s="50">
        <f t="shared" si="3"/>
        <v>102.4</v>
      </c>
      <c r="W31" s="50">
        <f t="shared" si="3"/>
        <v>179.6</v>
      </c>
      <c r="X31" s="50">
        <f t="shared" si="3"/>
        <v>155.1</v>
      </c>
      <c r="Y31" s="50">
        <f t="shared" si="3"/>
        <v>334.7</v>
      </c>
      <c r="Z31" s="50">
        <f t="shared" si="3"/>
        <v>307.2</v>
      </c>
      <c r="AA31" s="50">
        <f t="shared" si="3"/>
        <v>298.89999999999998</v>
      </c>
      <c r="AB31" s="50">
        <f t="shared" si="3"/>
        <v>606.1</v>
      </c>
      <c r="AC31" s="50">
        <f t="shared" si="3"/>
        <v>2404.6</v>
      </c>
      <c r="AD31" s="50">
        <f t="shared" si="3"/>
        <v>2393.6999999999998</v>
      </c>
      <c r="AE31" s="50">
        <f t="shared" si="3"/>
        <v>4798.3</v>
      </c>
    </row>
    <row r="32" spans="1:32" x14ac:dyDescent="0.3">
      <c r="A32" s="57" t="str">
        <f t="shared" si="4"/>
        <v>40-44</v>
      </c>
      <c r="B32" s="50">
        <f t="shared" si="5"/>
        <v>166.4</v>
      </c>
      <c r="C32" s="50">
        <f t="shared" si="3"/>
        <v>189.1</v>
      </c>
      <c r="D32" s="50">
        <f t="shared" si="3"/>
        <v>355.5</v>
      </c>
      <c r="E32" s="50">
        <f t="shared" si="3"/>
        <v>85.1</v>
      </c>
      <c r="F32" s="50">
        <f t="shared" si="3"/>
        <v>93.7</v>
      </c>
      <c r="G32" s="50">
        <f t="shared" si="3"/>
        <v>178.9</v>
      </c>
      <c r="H32" s="50">
        <f t="shared" si="3"/>
        <v>567.79999999999995</v>
      </c>
      <c r="I32" s="50">
        <f t="shared" si="3"/>
        <v>536.29999999999995</v>
      </c>
      <c r="J32" s="50">
        <f t="shared" si="3"/>
        <v>1104.0999999999999</v>
      </c>
      <c r="K32" s="50">
        <f t="shared" si="3"/>
        <v>294.7</v>
      </c>
      <c r="L32" s="50">
        <f t="shared" si="3"/>
        <v>343.2</v>
      </c>
      <c r="M32" s="50">
        <f t="shared" si="3"/>
        <v>637.9</v>
      </c>
      <c r="N32" s="50">
        <f t="shared" si="3"/>
        <v>150.9</v>
      </c>
      <c r="O32" s="50">
        <f t="shared" si="3"/>
        <v>181.3</v>
      </c>
      <c r="P32" s="50">
        <f t="shared" si="3"/>
        <v>332.2</v>
      </c>
      <c r="Q32" s="50">
        <f t="shared" si="3"/>
        <v>144.80000000000001</v>
      </c>
      <c r="R32" s="50">
        <f t="shared" si="3"/>
        <v>147.19999999999999</v>
      </c>
      <c r="S32" s="50">
        <f t="shared" si="3"/>
        <v>292</v>
      </c>
      <c r="T32" s="50">
        <f t="shared" si="3"/>
        <v>42.2</v>
      </c>
      <c r="U32" s="50">
        <f t="shared" si="3"/>
        <v>38.200000000000003</v>
      </c>
      <c r="V32" s="50">
        <f t="shared" si="3"/>
        <v>80.3</v>
      </c>
      <c r="W32" s="50">
        <f t="shared" si="3"/>
        <v>142.5</v>
      </c>
      <c r="X32" s="50">
        <f t="shared" si="3"/>
        <v>126.5</v>
      </c>
      <c r="Y32" s="50">
        <f t="shared" si="3"/>
        <v>269</v>
      </c>
      <c r="Z32" s="50">
        <f t="shared" si="3"/>
        <v>242.6</v>
      </c>
      <c r="AA32" s="50">
        <f t="shared" si="3"/>
        <v>241.5</v>
      </c>
      <c r="AB32" s="50">
        <f t="shared" si="3"/>
        <v>484.1</v>
      </c>
      <c r="AC32" s="50">
        <f t="shared" si="3"/>
        <v>1837</v>
      </c>
      <c r="AD32" s="50">
        <f t="shared" si="3"/>
        <v>1896.9</v>
      </c>
      <c r="AE32" s="50">
        <f t="shared" si="3"/>
        <v>3733.9</v>
      </c>
    </row>
    <row r="33" spans="1:31" x14ac:dyDescent="0.3">
      <c r="A33" s="57" t="str">
        <f t="shared" si="4"/>
        <v>45-49</v>
      </c>
      <c r="B33" s="50">
        <f t="shared" si="5"/>
        <v>140.1</v>
      </c>
      <c r="C33" s="50">
        <f t="shared" si="3"/>
        <v>175.2</v>
      </c>
      <c r="D33" s="50">
        <f t="shared" si="3"/>
        <v>315.3</v>
      </c>
      <c r="E33" s="50">
        <f t="shared" si="3"/>
        <v>74</v>
      </c>
      <c r="F33" s="50">
        <f t="shared" si="3"/>
        <v>83.4</v>
      </c>
      <c r="G33" s="50">
        <f t="shared" si="3"/>
        <v>157.4</v>
      </c>
      <c r="H33" s="50">
        <f t="shared" si="3"/>
        <v>484.1</v>
      </c>
      <c r="I33" s="50">
        <f t="shared" si="3"/>
        <v>424.1</v>
      </c>
      <c r="J33" s="50">
        <f t="shared" si="3"/>
        <v>908.1</v>
      </c>
      <c r="K33" s="50">
        <f t="shared" si="3"/>
        <v>245.2</v>
      </c>
      <c r="L33" s="50">
        <f t="shared" ref="C33:AE41" si="6">ROUND(L12/1000,1)</f>
        <v>294.7</v>
      </c>
      <c r="M33" s="50">
        <f t="shared" si="6"/>
        <v>539.9</v>
      </c>
      <c r="N33" s="50">
        <f t="shared" si="6"/>
        <v>119.3</v>
      </c>
      <c r="O33" s="50">
        <f t="shared" si="6"/>
        <v>160.6</v>
      </c>
      <c r="P33" s="50">
        <f t="shared" si="6"/>
        <v>279.89999999999998</v>
      </c>
      <c r="Q33" s="50">
        <f t="shared" si="6"/>
        <v>114</v>
      </c>
      <c r="R33" s="50">
        <f t="shared" si="6"/>
        <v>126.9</v>
      </c>
      <c r="S33" s="50">
        <f t="shared" si="6"/>
        <v>240.9</v>
      </c>
      <c r="T33" s="50">
        <f t="shared" si="6"/>
        <v>35.299999999999997</v>
      </c>
      <c r="U33" s="50">
        <f t="shared" si="6"/>
        <v>34.1</v>
      </c>
      <c r="V33" s="50">
        <f t="shared" si="6"/>
        <v>69.400000000000006</v>
      </c>
      <c r="W33" s="50">
        <f t="shared" si="6"/>
        <v>117.8</v>
      </c>
      <c r="X33" s="50">
        <f t="shared" si="6"/>
        <v>110</v>
      </c>
      <c r="Y33" s="50">
        <f t="shared" si="6"/>
        <v>227.8</v>
      </c>
      <c r="Z33" s="50">
        <f t="shared" si="6"/>
        <v>216.3</v>
      </c>
      <c r="AA33" s="50">
        <f t="shared" si="6"/>
        <v>214.6</v>
      </c>
      <c r="AB33" s="50">
        <f t="shared" si="6"/>
        <v>430.8</v>
      </c>
      <c r="AC33" s="50">
        <f t="shared" si="6"/>
        <v>1546</v>
      </c>
      <c r="AD33" s="50">
        <f t="shared" si="6"/>
        <v>1623.6</v>
      </c>
      <c r="AE33" s="50">
        <f t="shared" si="6"/>
        <v>3169.6</v>
      </c>
    </row>
    <row r="34" spans="1:31" x14ac:dyDescent="0.3">
      <c r="A34" s="57" t="str">
        <f t="shared" si="4"/>
        <v>50-54</v>
      </c>
      <c r="B34" s="50">
        <f t="shared" si="5"/>
        <v>108.7</v>
      </c>
      <c r="C34" s="50">
        <f t="shared" si="6"/>
        <v>160.30000000000001</v>
      </c>
      <c r="D34" s="50">
        <f t="shared" si="6"/>
        <v>269</v>
      </c>
      <c r="E34" s="50">
        <f t="shared" si="6"/>
        <v>59.8</v>
      </c>
      <c r="F34" s="50">
        <f t="shared" si="6"/>
        <v>73.599999999999994</v>
      </c>
      <c r="G34" s="50">
        <f t="shared" si="6"/>
        <v>133.30000000000001</v>
      </c>
      <c r="H34" s="50">
        <f t="shared" si="6"/>
        <v>361.8</v>
      </c>
      <c r="I34" s="50">
        <f t="shared" si="6"/>
        <v>354.3</v>
      </c>
      <c r="J34" s="50">
        <f t="shared" si="6"/>
        <v>716.1</v>
      </c>
      <c r="K34" s="50">
        <f t="shared" si="6"/>
        <v>176.5</v>
      </c>
      <c r="L34" s="50">
        <f t="shared" si="6"/>
        <v>247.3</v>
      </c>
      <c r="M34" s="50">
        <f t="shared" si="6"/>
        <v>423.9</v>
      </c>
      <c r="N34" s="50">
        <f t="shared" si="6"/>
        <v>89.9</v>
      </c>
      <c r="O34" s="50">
        <f t="shared" si="6"/>
        <v>132.6</v>
      </c>
      <c r="P34" s="50">
        <f t="shared" si="6"/>
        <v>222.6</v>
      </c>
      <c r="Q34" s="50">
        <f t="shared" si="6"/>
        <v>85</v>
      </c>
      <c r="R34" s="50">
        <f t="shared" si="6"/>
        <v>105.3</v>
      </c>
      <c r="S34" s="50">
        <f t="shared" si="6"/>
        <v>190.3</v>
      </c>
      <c r="T34" s="50">
        <f t="shared" si="6"/>
        <v>27.7</v>
      </c>
      <c r="U34" s="50">
        <f t="shared" si="6"/>
        <v>30.4</v>
      </c>
      <c r="V34" s="50">
        <f t="shared" si="6"/>
        <v>58.1</v>
      </c>
      <c r="W34" s="50">
        <f t="shared" si="6"/>
        <v>93.7</v>
      </c>
      <c r="X34" s="50">
        <f t="shared" si="6"/>
        <v>91.7</v>
      </c>
      <c r="Y34" s="50">
        <f t="shared" si="6"/>
        <v>185.4</v>
      </c>
      <c r="Z34" s="50">
        <f t="shared" si="6"/>
        <v>175.9</v>
      </c>
      <c r="AA34" s="50">
        <f t="shared" si="6"/>
        <v>196.5</v>
      </c>
      <c r="AB34" s="50">
        <f t="shared" si="6"/>
        <v>372.4</v>
      </c>
      <c r="AC34" s="50">
        <f t="shared" si="6"/>
        <v>1179.2</v>
      </c>
      <c r="AD34" s="50">
        <f t="shared" si="6"/>
        <v>1392</v>
      </c>
      <c r="AE34" s="50">
        <f t="shared" si="6"/>
        <v>2571.3000000000002</v>
      </c>
    </row>
    <row r="35" spans="1:31" x14ac:dyDescent="0.3">
      <c r="A35" s="57" t="str">
        <f t="shared" si="4"/>
        <v>55-59</v>
      </c>
      <c r="B35" s="50">
        <f t="shared" si="5"/>
        <v>93.9</v>
      </c>
      <c r="C35" s="50">
        <f t="shared" si="6"/>
        <v>155.1</v>
      </c>
      <c r="D35" s="50">
        <f t="shared" si="6"/>
        <v>249</v>
      </c>
      <c r="E35" s="50">
        <f t="shared" si="6"/>
        <v>50.3</v>
      </c>
      <c r="F35" s="50">
        <f t="shared" si="6"/>
        <v>64.8</v>
      </c>
      <c r="G35" s="50">
        <f t="shared" si="6"/>
        <v>115.1</v>
      </c>
      <c r="H35" s="50">
        <f t="shared" si="6"/>
        <v>293.7</v>
      </c>
      <c r="I35" s="50">
        <f t="shared" si="6"/>
        <v>305.10000000000002</v>
      </c>
      <c r="J35" s="50">
        <f t="shared" si="6"/>
        <v>598.79999999999995</v>
      </c>
      <c r="K35" s="50">
        <f t="shared" si="6"/>
        <v>147.30000000000001</v>
      </c>
      <c r="L35" s="50">
        <f t="shared" si="6"/>
        <v>228.6</v>
      </c>
      <c r="M35" s="50">
        <f t="shared" si="6"/>
        <v>375.8</v>
      </c>
      <c r="N35" s="50">
        <f t="shared" si="6"/>
        <v>71.5</v>
      </c>
      <c r="O35" s="50">
        <f t="shared" si="6"/>
        <v>121.6</v>
      </c>
      <c r="P35" s="50">
        <f t="shared" si="6"/>
        <v>193</v>
      </c>
      <c r="Q35" s="50">
        <f t="shared" si="6"/>
        <v>69.7</v>
      </c>
      <c r="R35" s="50">
        <f t="shared" si="6"/>
        <v>89.5</v>
      </c>
      <c r="S35" s="50">
        <f t="shared" si="6"/>
        <v>159.19999999999999</v>
      </c>
      <c r="T35" s="50">
        <f t="shared" si="6"/>
        <v>22.2</v>
      </c>
      <c r="U35" s="50">
        <f t="shared" si="6"/>
        <v>26.6</v>
      </c>
      <c r="V35" s="50">
        <f t="shared" si="6"/>
        <v>48.8</v>
      </c>
      <c r="W35" s="50">
        <f t="shared" si="6"/>
        <v>79.7</v>
      </c>
      <c r="X35" s="50">
        <f t="shared" si="6"/>
        <v>78.5</v>
      </c>
      <c r="Y35" s="50">
        <f t="shared" si="6"/>
        <v>158.19999999999999</v>
      </c>
      <c r="Z35" s="50">
        <f t="shared" si="6"/>
        <v>142.80000000000001</v>
      </c>
      <c r="AA35" s="50">
        <f t="shared" si="6"/>
        <v>170.5</v>
      </c>
      <c r="AB35" s="50">
        <f t="shared" si="6"/>
        <v>313.3</v>
      </c>
      <c r="AC35" s="50">
        <f t="shared" si="6"/>
        <v>971</v>
      </c>
      <c r="AD35" s="50">
        <f t="shared" si="6"/>
        <v>1240.3</v>
      </c>
      <c r="AE35" s="50">
        <f t="shared" si="6"/>
        <v>2211.3000000000002</v>
      </c>
    </row>
    <row r="36" spans="1:31" x14ac:dyDescent="0.3">
      <c r="A36" s="57" t="str">
        <f t="shared" si="4"/>
        <v>60-64</v>
      </c>
      <c r="B36" s="50">
        <f t="shared" si="5"/>
        <v>80.3</v>
      </c>
      <c r="C36" s="50">
        <f t="shared" si="6"/>
        <v>143.19999999999999</v>
      </c>
      <c r="D36" s="50">
        <f t="shared" si="6"/>
        <v>223.5</v>
      </c>
      <c r="E36" s="50">
        <f t="shared" si="6"/>
        <v>40.5</v>
      </c>
      <c r="F36" s="50">
        <f t="shared" si="6"/>
        <v>54.7</v>
      </c>
      <c r="G36" s="50">
        <f t="shared" si="6"/>
        <v>95.2</v>
      </c>
      <c r="H36" s="50">
        <f t="shared" si="6"/>
        <v>226.8</v>
      </c>
      <c r="I36" s="50">
        <f t="shared" si="6"/>
        <v>252.3</v>
      </c>
      <c r="J36" s="50">
        <f t="shared" si="6"/>
        <v>479.2</v>
      </c>
      <c r="K36" s="50">
        <f t="shared" si="6"/>
        <v>115</v>
      </c>
      <c r="L36" s="50">
        <f t="shared" si="6"/>
        <v>190.5</v>
      </c>
      <c r="M36" s="50">
        <f t="shared" si="6"/>
        <v>305.60000000000002</v>
      </c>
      <c r="N36" s="50">
        <f t="shared" si="6"/>
        <v>54.6</v>
      </c>
      <c r="O36" s="50">
        <f t="shared" si="6"/>
        <v>100.8</v>
      </c>
      <c r="P36" s="50">
        <f t="shared" si="6"/>
        <v>155.4</v>
      </c>
      <c r="Q36" s="50">
        <f t="shared" si="6"/>
        <v>52.4</v>
      </c>
      <c r="R36" s="50">
        <f t="shared" si="6"/>
        <v>68.8</v>
      </c>
      <c r="S36" s="50">
        <f t="shared" si="6"/>
        <v>121.2</v>
      </c>
      <c r="T36" s="50">
        <f t="shared" si="6"/>
        <v>18</v>
      </c>
      <c r="U36" s="50">
        <f t="shared" si="6"/>
        <v>23.1</v>
      </c>
      <c r="V36" s="50">
        <f t="shared" si="6"/>
        <v>41.2</v>
      </c>
      <c r="W36" s="50">
        <f t="shared" si="6"/>
        <v>62.2</v>
      </c>
      <c r="X36" s="50">
        <f t="shared" si="6"/>
        <v>64.599999999999994</v>
      </c>
      <c r="Y36" s="50">
        <f t="shared" si="6"/>
        <v>126.8</v>
      </c>
      <c r="Z36" s="50">
        <f t="shared" si="6"/>
        <v>107.9</v>
      </c>
      <c r="AA36" s="50">
        <f t="shared" si="6"/>
        <v>140.4</v>
      </c>
      <c r="AB36" s="50">
        <f t="shared" si="6"/>
        <v>248.3</v>
      </c>
      <c r="AC36" s="50">
        <f t="shared" si="6"/>
        <v>757.9</v>
      </c>
      <c r="AD36" s="50">
        <f t="shared" si="6"/>
        <v>1038.5</v>
      </c>
      <c r="AE36" s="50">
        <f t="shared" si="6"/>
        <v>1796.3</v>
      </c>
    </row>
    <row r="37" spans="1:31" x14ac:dyDescent="0.3">
      <c r="A37" s="57" t="str">
        <f t="shared" si="4"/>
        <v>65-69</v>
      </c>
      <c r="B37" s="50">
        <f t="shared" si="5"/>
        <v>64.599999999999994</v>
      </c>
      <c r="C37" s="50">
        <f t="shared" si="6"/>
        <v>116.8</v>
      </c>
      <c r="D37" s="50">
        <f t="shared" si="6"/>
        <v>181.4</v>
      </c>
      <c r="E37" s="50">
        <f t="shared" si="6"/>
        <v>31.5</v>
      </c>
      <c r="F37" s="50">
        <f t="shared" si="6"/>
        <v>46.4</v>
      </c>
      <c r="G37" s="50">
        <f t="shared" si="6"/>
        <v>77.900000000000006</v>
      </c>
      <c r="H37" s="50">
        <f t="shared" si="6"/>
        <v>164.7</v>
      </c>
      <c r="I37" s="50">
        <f t="shared" si="6"/>
        <v>195.4</v>
      </c>
      <c r="J37" s="50">
        <f t="shared" si="6"/>
        <v>360.1</v>
      </c>
      <c r="K37" s="50">
        <f t="shared" si="6"/>
        <v>90.5</v>
      </c>
      <c r="L37" s="50">
        <f t="shared" si="6"/>
        <v>155.6</v>
      </c>
      <c r="M37" s="50">
        <f t="shared" si="6"/>
        <v>246.1</v>
      </c>
      <c r="N37" s="50">
        <f t="shared" si="6"/>
        <v>43</v>
      </c>
      <c r="O37" s="50">
        <f t="shared" si="6"/>
        <v>87.2</v>
      </c>
      <c r="P37" s="50">
        <f t="shared" si="6"/>
        <v>130.19999999999999</v>
      </c>
      <c r="Q37" s="50">
        <f t="shared" si="6"/>
        <v>40.200000000000003</v>
      </c>
      <c r="R37" s="50">
        <f t="shared" si="6"/>
        <v>56.7</v>
      </c>
      <c r="S37" s="50">
        <f t="shared" si="6"/>
        <v>96.8</v>
      </c>
      <c r="T37" s="50">
        <f t="shared" si="6"/>
        <v>14.2</v>
      </c>
      <c r="U37" s="50">
        <f t="shared" si="6"/>
        <v>19.7</v>
      </c>
      <c r="V37" s="50">
        <f t="shared" si="6"/>
        <v>33.9</v>
      </c>
      <c r="W37" s="50">
        <f t="shared" si="6"/>
        <v>42.6</v>
      </c>
      <c r="X37" s="50">
        <f t="shared" si="6"/>
        <v>51.9</v>
      </c>
      <c r="Y37" s="50">
        <f t="shared" si="6"/>
        <v>94.5</v>
      </c>
      <c r="Z37" s="50">
        <f t="shared" si="6"/>
        <v>80.5</v>
      </c>
      <c r="AA37" s="50">
        <f t="shared" si="6"/>
        <v>107.2</v>
      </c>
      <c r="AB37" s="50">
        <f t="shared" si="6"/>
        <v>187.7</v>
      </c>
      <c r="AC37" s="50">
        <f t="shared" si="6"/>
        <v>571.79999999999995</v>
      </c>
      <c r="AD37" s="50">
        <f t="shared" si="6"/>
        <v>836.8</v>
      </c>
      <c r="AE37" s="50">
        <f t="shared" si="6"/>
        <v>1408.7</v>
      </c>
    </row>
    <row r="38" spans="1:31" x14ac:dyDescent="0.3">
      <c r="A38" s="57" t="str">
        <f t="shared" si="4"/>
        <v>70-74</v>
      </c>
      <c r="B38" s="50">
        <f t="shared" si="5"/>
        <v>46.8</v>
      </c>
      <c r="C38" s="50">
        <f t="shared" si="6"/>
        <v>89.3</v>
      </c>
      <c r="D38" s="50">
        <f t="shared" si="6"/>
        <v>136.1</v>
      </c>
      <c r="E38" s="50">
        <f t="shared" si="6"/>
        <v>20.8</v>
      </c>
      <c r="F38" s="50">
        <f t="shared" si="6"/>
        <v>34.299999999999997</v>
      </c>
      <c r="G38" s="50">
        <f t="shared" si="6"/>
        <v>55.1</v>
      </c>
      <c r="H38" s="50">
        <f t="shared" si="6"/>
        <v>107.7</v>
      </c>
      <c r="I38" s="50">
        <f t="shared" si="6"/>
        <v>136.9</v>
      </c>
      <c r="J38" s="50">
        <f t="shared" si="6"/>
        <v>244.6</v>
      </c>
      <c r="K38" s="50">
        <f t="shared" si="6"/>
        <v>64.3</v>
      </c>
      <c r="L38" s="50">
        <f t="shared" si="6"/>
        <v>122.4</v>
      </c>
      <c r="M38" s="50">
        <f t="shared" si="6"/>
        <v>186.7</v>
      </c>
      <c r="N38" s="50">
        <f t="shared" si="6"/>
        <v>29.8</v>
      </c>
      <c r="O38" s="50">
        <f t="shared" si="6"/>
        <v>64.5</v>
      </c>
      <c r="P38" s="50">
        <f t="shared" si="6"/>
        <v>94.3</v>
      </c>
      <c r="Q38" s="50">
        <f t="shared" si="6"/>
        <v>25.8</v>
      </c>
      <c r="R38" s="50">
        <f t="shared" si="6"/>
        <v>39.4</v>
      </c>
      <c r="S38" s="50">
        <f t="shared" si="6"/>
        <v>65.099999999999994</v>
      </c>
      <c r="T38" s="50">
        <f t="shared" si="6"/>
        <v>9.5</v>
      </c>
      <c r="U38" s="50">
        <f t="shared" si="6"/>
        <v>14.9</v>
      </c>
      <c r="V38" s="50">
        <f t="shared" si="6"/>
        <v>24.4</v>
      </c>
      <c r="W38" s="50">
        <f t="shared" si="6"/>
        <v>27.1</v>
      </c>
      <c r="X38" s="50">
        <f t="shared" si="6"/>
        <v>37.4</v>
      </c>
      <c r="Y38" s="50">
        <f t="shared" si="6"/>
        <v>64.5</v>
      </c>
      <c r="Z38" s="50">
        <f t="shared" si="6"/>
        <v>56.1</v>
      </c>
      <c r="AA38" s="50">
        <f t="shared" si="6"/>
        <v>80.2</v>
      </c>
      <c r="AB38" s="50">
        <f t="shared" si="6"/>
        <v>136.30000000000001</v>
      </c>
      <c r="AC38" s="50">
        <f t="shared" si="6"/>
        <v>388</v>
      </c>
      <c r="AD38" s="50">
        <f t="shared" si="6"/>
        <v>619.20000000000005</v>
      </c>
      <c r="AE38" s="50">
        <f t="shared" si="6"/>
        <v>1007.2</v>
      </c>
    </row>
    <row r="39" spans="1:31" x14ac:dyDescent="0.3">
      <c r="A39" s="57" t="str">
        <f t="shared" si="4"/>
        <v>70-79</v>
      </c>
      <c r="B39" s="50">
        <f t="shared" si="5"/>
        <v>33.9</v>
      </c>
      <c r="C39" s="50">
        <f t="shared" si="6"/>
        <v>66.599999999999994</v>
      </c>
      <c r="D39" s="50">
        <f t="shared" si="6"/>
        <v>100.5</v>
      </c>
      <c r="E39" s="50">
        <f t="shared" si="6"/>
        <v>12.9</v>
      </c>
      <c r="F39" s="50">
        <f t="shared" si="6"/>
        <v>22.1</v>
      </c>
      <c r="G39" s="50">
        <f t="shared" si="6"/>
        <v>35</v>
      </c>
      <c r="H39" s="50">
        <f t="shared" si="6"/>
        <v>59.1</v>
      </c>
      <c r="I39" s="50">
        <f t="shared" si="6"/>
        <v>82.7</v>
      </c>
      <c r="J39" s="50">
        <f t="shared" si="6"/>
        <v>141.9</v>
      </c>
      <c r="K39" s="50">
        <f t="shared" si="6"/>
        <v>36.799999999999997</v>
      </c>
      <c r="L39" s="50">
        <f t="shared" si="6"/>
        <v>73.400000000000006</v>
      </c>
      <c r="M39" s="50">
        <f t="shared" si="6"/>
        <v>110.3</v>
      </c>
      <c r="N39" s="50">
        <f t="shared" si="6"/>
        <v>17.7</v>
      </c>
      <c r="O39" s="50">
        <f t="shared" si="6"/>
        <v>43.4</v>
      </c>
      <c r="P39" s="50">
        <f t="shared" si="6"/>
        <v>61.2</v>
      </c>
      <c r="Q39" s="50">
        <f t="shared" si="6"/>
        <v>15.4</v>
      </c>
      <c r="R39" s="50">
        <f t="shared" si="6"/>
        <v>25.8</v>
      </c>
      <c r="S39" s="50">
        <f t="shared" si="6"/>
        <v>41.2</v>
      </c>
      <c r="T39" s="50">
        <f t="shared" si="6"/>
        <v>6.3</v>
      </c>
      <c r="U39" s="50">
        <f t="shared" si="6"/>
        <v>10.7</v>
      </c>
      <c r="V39" s="50">
        <f t="shared" si="6"/>
        <v>17</v>
      </c>
      <c r="W39" s="50">
        <f t="shared" si="6"/>
        <v>16.8</v>
      </c>
      <c r="X39" s="50">
        <f t="shared" si="6"/>
        <v>28.1</v>
      </c>
      <c r="Y39" s="50">
        <f t="shared" si="6"/>
        <v>44.9</v>
      </c>
      <c r="Z39" s="50">
        <f t="shared" si="6"/>
        <v>34.700000000000003</v>
      </c>
      <c r="AA39" s="50">
        <f t="shared" si="6"/>
        <v>50.6</v>
      </c>
      <c r="AB39" s="50">
        <f t="shared" si="6"/>
        <v>85.3</v>
      </c>
      <c r="AC39" s="50">
        <f t="shared" si="6"/>
        <v>233.6</v>
      </c>
      <c r="AD39" s="50">
        <f t="shared" si="6"/>
        <v>403.5</v>
      </c>
      <c r="AE39" s="50">
        <f t="shared" si="6"/>
        <v>637.1</v>
      </c>
    </row>
    <row r="40" spans="1:31" x14ac:dyDescent="0.3">
      <c r="A40" s="57" t="str">
        <f t="shared" si="4"/>
        <v>80+</v>
      </c>
      <c r="B40" s="50">
        <f t="shared" si="5"/>
        <v>42.9</v>
      </c>
      <c r="C40" s="50">
        <f t="shared" si="6"/>
        <v>86.7</v>
      </c>
      <c r="D40" s="50">
        <f t="shared" si="6"/>
        <v>129.6</v>
      </c>
      <c r="E40" s="50">
        <f t="shared" si="6"/>
        <v>9</v>
      </c>
      <c r="F40" s="50">
        <f t="shared" si="6"/>
        <v>19.100000000000001</v>
      </c>
      <c r="G40" s="50">
        <f t="shared" si="6"/>
        <v>28.1</v>
      </c>
      <c r="H40" s="50">
        <f t="shared" si="6"/>
        <v>30.5</v>
      </c>
      <c r="I40" s="50">
        <f t="shared" si="6"/>
        <v>53.9</v>
      </c>
      <c r="J40" s="50">
        <f t="shared" si="6"/>
        <v>84.4</v>
      </c>
      <c r="K40" s="50">
        <f t="shared" si="6"/>
        <v>27.8</v>
      </c>
      <c r="L40" s="50">
        <f t="shared" si="6"/>
        <v>60.7</v>
      </c>
      <c r="M40" s="50">
        <f t="shared" si="6"/>
        <v>88.5</v>
      </c>
      <c r="N40" s="50">
        <f t="shared" si="6"/>
        <v>19.7</v>
      </c>
      <c r="O40" s="50">
        <f t="shared" si="6"/>
        <v>63.1</v>
      </c>
      <c r="P40" s="50">
        <f t="shared" si="6"/>
        <v>82.8</v>
      </c>
      <c r="Q40" s="50">
        <f t="shared" si="6"/>
        <v>14.8</v>
      </c>
      <c r="R40" s="50">
        <f t="shared" si="6"/>
        <v>30.7</v>
      </c>
      <c r="S40" s="50">
        <f t="shared" si="6"/>
        <v>45.5</v>
      </c>
      <c r="T40" s="50">
        <f t="shared" si="6"/>
        <v>4.9000000000000004</v>
      </c>
      <c r="U40" s="50">
        <f t="shared" si="6"/>
        <v>10.6</v>
      </c>
      <c r="V40" s="50">
        <f t="shared" si="6"/>
        <v>15.6</v>
      </c>
      <c r="W40" s="50">
        <f t="shared" si="6"/>
        <v>10.6</v>
      </c>
      <c r="X40" s="50">
        <f t="shared" si="6"/>
        <v>27.5</v>
      </c>
      <c r="Y40" s="50">
        <f t="shared" si="6"/>
        <v>38.200000000000003</v>
      </c>
      <c r="Z40" s="50">
        <f t="shared" si="6"/>
        <v>26.1</v>
      </c>
      <c r="AA40" s="50">
        <f t="shared" si="6"/>
        <v>38.6</v>
      </c>
      <c r="AB40" s="50">
        <f t="shared" si="6"/>
        <v>64.7</v>
      </c>
      <c r="AC40" s="50">
        <f t="shared" si="6"/>
        <v>186.2</v>
      </c>
      <c r="AD40" s="50">
        <f t="shared" si="6"/>
        <v>391</v>
      </c>
      <c r="AE40" s="50">
        <f t="shared" si="6"/>
        <v>577.29999999999995</v>
      </c>
    </row>
    <row r="41" spans="1:31" x14ac:dyDescent="0.3">
      <c r="B41" s="50">
        <f t="shared" si="5"/>
        <v>3176.4</v>
      </c>
      <c r="C41" s="50">
        <f t="shared" si="6"/>
        <v>3557.6</v>
      </c>
      <c r="D41" s="50">
        <f t="shared" si="6"/>
        <v>6734</v>
      </c>
      <c r="E41" s="50">
        <f t="shared" si="6"/>
        <v>1414.5</v>
      </c>
      <c r="F41" s="50">
        <f t="shared" si="6"/>
        <v>1514.4</v>
      </c>
      <c r="G41" s="50">
        <f t="shared" si="6"/>
        <v>2928.9</v>
      </c>
      <c r="H41" s="50">
        <f t="shared" si="6"/>
        <v>7754.6</v>
      </c>
      <c r="I41" s="50">
        <f t="shared" si="6"/>
        <v>7733.5</v>
      </c>
      <c r="J41" s="50">
        <f t="shared" si="6"/>
        <v>15488.1</v>
      </c>
      <c r="K41" s="50">
        <f t="shared" si="6"/>
        <v>5516.2</v>
      </c>
      <c r="L41" s="50">
        <f t="shared" si="6"/>
        <v>6015.5</v>
      </c>
      <c r="M41" s="50">
        <f t="shared" si="6"/>
        <v>11531.6</v>
      </c>
      <c r="N41" s="50">
        <f t="shared" si="6"/>
        <v>2774.1</v>
      </c>
      <c r="O41" s="50">
        <f t="shared" si="6"/>
        <v>3078.4</v>
      </c>
      <c r="P41" s="50">
        <f t="shared" si="6"/>
        <v>5852.6</v>
      </c>
      <c r="Q41" s="50">
        <f t="shared" si="6"/>
        <v>2307.1999999999998</v>
      </c>
      <c r="R41" s="50">
        <f t="shared" si="6"/>
        <v>2372.6</v>
      </c>
      <c r="S41" s="50">
        <f t="shared" si="6"/>
        <v>4679.8</v>
      </c>
      <c r="T41" s="50">
        <f t="shared" si="6"/>
        <v>640.5</v>
      </c>
      <c r="U41" s="50">
        <f t="shared" si="6"/>
        <v>652.29999999999995</v>
      </c>
      <c r="V41" s="50">
        <f t="shared" si="6"/>
        <v>1292.8</v>
      </c>
      <c r="W41" s="50">
        <f t="shared" si="6"/>
        <v>2090.6999999999998</v>
      </c>
      <c r="X41" s="50">
        <f t="shared" si="6"/>
        <v>2018.1</v>
      </c>
      <c r="Y41" s="50">
        <f t="shared" si="6"/>
        <v>4108.8</v>
      </c>
      <c r="Z41" s="50">
        <f t="shared" si="6"/>
        <v>3454.6</v>
      </c>
      <c r="AA41" s="50">
        <f t="shared" si="6"/>
        <v>3551.1</v>
      </c>
      <c r="AB41" s="50">
        <f t="shared" si="6"/>
        <v>7005.7</v>
      </c>
      <c r="AC41" s="50">
        <f t="shared" si="6"/>
        <v>29128.9</v>
      </c>
      <c r="AD41" s="50">
        <f t="shared" si="6"/>
        <v>30493.5</v>
      </c>
      <c r="AE41" s="50">
        <f t="shared" si="6"/>
        <v>59622.400000000001</v>
      </c>
    </row>
    <row r="42" spans="1:31" x14ac:dyDescent="0.3">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5"/>
  <sheetViews>
    <sheetView workbookViewId="0">
      <selection activeCell="E6" sqref="E6"/>
    </sheetView>
  </sheetViews>
  <sheetFormatPr defaultRowHeight="14.4" x14ac:dyDescent="0.3"/>
  <sheetData>
    <row r="1" spans="2:12" x14ac:dyDescent="0.3">
      <c r="C1" s="108" t="s">
        <v>64</v>
      </c>
      <c r="D1" s="108"/>
      <c r="E1" s="108"/>
      <c r="F1" s="108"/>
      <c r="G1" s="108"/>
      <c r="H1" s="108"/>
      <c r="I1" s="108"/>
      <c r="J1" s="108"/>
      <c r="K1" s="108"/>
    </row>
    <row r="2" spans="2:12" x14ac:dyDescent="0.3">
      <c r="C2" t="s">
        <v>41</v>
      </c>
      <c r="D2" t="s">
        <v>42</v>
      </c>
      <c r="E2" t="s">
        <v>58</v>
      </c>
      <c r="F2" t="s">
        <v>43</v>
      </c>
      <c r="G2" t="s">
        <v>67</v>
      </c>
      <c r="H2" t="s">
        <v>45</v>
      </c>
      <c r="I2" t="s">
        <v>46</v>
      </c>
      <c r="J2" t="s">
        <v>47</v>
      </c>
      <c r="K2" t="s">
        <v>48</v>
      </c>
    </row>
    <row r="3" spans="2:12" x14ac:dyDescent="0.3">
      <c r="B3" t="s">
        <v>61</v>
      </c>
      <c r="C3" s="6">
        <v>3.1309637441859905</v>
      </c>
      <c r="D3" s="6">
        <v>2.6876209974942156</v>
      </c>
      <c r="E3" s="6">
        <v>2.1814632455164427</v>
      </c>
      <c r="F3" s="6">
        <v>2.9432146748289689</v>
      </c>
      <c r="G3" s="6">
        <v>3.2020362151479325</v>
      </c>
      <c r="H3" s="6">
        <v>2.8499839307973982</v>
      </c>
      <c r="I3" s="6">
        <v>3.0561654857456717</v>
      </c>
      <c r="J3" s="6">
        <v>2.9975905781937131</v>
      </c>
      <c r="K3" s="6">
        <v>2.2848209346020152</v>
      </c>
    </row>
    <row r="4" spans="2:12" x14ac:dyDescent="0.3">
      <c r="B4" t="s">
        <v>62</v>
      </c>
      <c r="C4" s="6">
        <v>3.2644217099549082</v>
      </c>
      <c r="D4" s="6">
        <v>2.8499066705341836</v>
      </c>
      <c r="E4" s="6">
        <v>2.2360582067366113</v>
      </c>
      <c r="F4" s="6">
        <v>3.0126381351256333</v>
      </c>
      <c r="G4" s="6">
        <v>3.3919764975070175</v>
      </c>
      <c r="H4" s="6">
        <v>2.9525781001795703</v>
      </c>
      <c r="I4" s="6">
        <v>3.1236061312217216</v>
      </c>
      <c r="J4" s="6">
        <v>3.2287817572788575</v>
      </c>
      <c r="K4" s="6">
        <v>2.4478361284465571</v>
      </c>
    </row>
    <row r="5" spans="2:12" x14ac:dyDescent="0.3">
      <c r="B5" t="s">
        <v>63</v>
      </c>
      <c r="C5" s="6">
        <v>2.9828748469634165</v>
      </c>
      <c r="D5" s="6">
        <v>2.48020973362665</v>
      </c>
      <c r="E5" s="6">
        <v>2.1012152379236415</v>
      </c>
      <c r="F5" s="6">
        <v>2.822748131610529</v>
      </c>
      <c r="G5" s="6">
        <v>3.1264530081700226</v>
      </c>
      <c r="H5" s="6">
        <v>2.5300271174784301</v>
      </c>
      <c r="I5" s="6">
        <v>2.7362758437265806</v>
      </c>
      <c r="J5" s="6">
        <v>2.7745993124254449</v>
      </c>
      <c r="K5" s="6">
        <v>2.1442405835297147</v>
      </c>
    </row>
    <row r="6" spans="2:12" x14ac:dyDescent="0.3">
      <c r="B6" t="s">
        <v>72</v>
      </c>
      <c r="C6" s="6">
        <v>2.8481295203662689</v>
      </c>
      <c r="D6" s="6">
        <v>2.338800898933235</v>
      </c>
      <c r="E6" s="6">
        <v>1.8999365900337939</v>
      </c>
      <c r="F6" s="6">
        <v>2.7796283671479554</v>
      </c>
      <c r="G6" s="6">
        <v>2.9027839840478613</v>
      </c>
      <c r="H6" s="6">
        <v>2.4446356347966924</v>
      </c>
      <c r="I6" s="6">
        <v>2.6132978183267355</v>
      </c>
      <c r="J6" s="6">
        <v>2.6808642420667184</v>
      </c>
      <c r="K6" s="6">
        <v>2.0050069012239282</v>
      </c>
      <c r="L6" s="6"/>
    </row>
    <row r="26" spans="3:11" x14ac:dyDescent="0.3">
      <c r="C26" s="6"/>
      <c r="D26" s="6"/>
      <c r="E26" s="6"/>
      <c r="F26" s="6"/>
      <c r="G26" s="6"/>
      <c r="H26" s="6"/>
      <c r="I26" s="6"/>
      <c r="J26" s="6"/>
      <c r="K26" s="6"/>
    </row>
    <row r="27" spans="3:11" x14ac:dyDescent="0.3">
      <c r="C27" s="6"/>
      <c r="D27" s="6"/>
      <c r="E27" s="6"/>
      <c r="F27" s="6"/>
      <c r="G27" s="6"/>
      <c r="H27" s="6"/>
      <c r="I27" s="6"/>
      <c r="J27" s="6"/>
      <c r="K27" s="6"/>
    </row>
    <row r="28" spans="3:11" x14ac:dyDescent="0.3">
      <c r="C28" s="6"/>
      <c r="D28" s="6"/>
      <c r="E28" s="6"/>
      <c r="F28" s="6"/>
      <c r="G28" s="6"/>
      <c r="H28" s="6"/>
      <c r="I28" s="6"/>
      <c r="J28" s="6"/>
      <c r="K28" s="6"/>
    </row>
    <row r="29" spans="3:11" x14ac:dyDescent="0.3">
      <c r="C29" s="6"/>
      <c r="D29" s="6"/>
      <c r="E29" s="6"/>
      <c r="F29" s="6"/>
      <c r="G29" s="6"/>
      <c r="H29" s="6"/>
      <c r="I29" s="6"/>
      <c r="J29" s="6"/>
      <c r="K29" s="6"/>
    </row>
    <row r="32" spans="3:11" x14ac:dyDescent="0.3">
      <c r="C32" s="46"/>
      <c r="D32" s="46"/>
      <c r="E32" s="46"/>
      <c r="F32" s="46"/>
      <c r="G32" s="46"/>
      <c r="H32" s="46"/>
      <c r="I32" s="46"/>
      <c r="J32" s="46"/>
      <c r="K32" s="46"/>
    </row>
    <row r="33" spans="3:11" x14ac:dyDescent="0.3">
      <c r="C33" s="46"/>
      <c r="D33" s="46"/>
      <c r="E33" s="46"/>
      <c r="F33" s="46"/>
      <c r="G33" s="46"/>
      <c r="H33" s="46"/>
      <c r="I33" s="46"/>
      <c r="J33" s="46"/>
      <c r="K33" s="46"/>
    </row>
    <row r="34" spans="3:11" x14ac:dyDescent="0.3">
      <c r="C34" s="46"/>
      <c r="D34" s="46"/>
      <c r="E34" s="46"/>
      <c r="F34" s="46"/>
      <c r="G34" s="46"/>
      <c r="H34" s="46"/>
      <c r="I34" s="46"/>
      <c r="J34" s="46"/>
      <c r="K34" s="46"/>
    </row>
    <row r="35" spans="3:11" x14ac:dyDescent="0.3">
      <c r="C35" s="46"/>
      <c r="D35" s="46"/>
      <c r="E35" s="46"/>
      <c r="F35" s="46"/>
      <c r="G35" s="46"/>
      <c r="H35" s="46"/>
      <c r="I35" s="46"/>
      <c r="J35" s="46"/>
      <c r="K35" s="46"/>
    </row>
  </sheetData>
  <mergeCells count="1">
    <mergeCell ref="C1:K1"/>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4"/>
  <sheetViews>
    <sheetView topLeftCell="A6" workbookViewId="0">
      <selection activeCell="L24" sqref="L24"/>
    </sheetView>
  </sheetViews>
  <sheetFormatPr defaultRowHeight="14.4" x14ac:dyDescent="0.3"/>
  <sheetData>
    <row r="2" spans="2:11" x14ac:dyDescent="0.3">
      <c r="B2" s="13" t="s">
        <v>65</v>
      </c>
    </row>
    <row r="3" spans="2:11" x14ac:dyDescent="0.3">
      <c r="B3" s="13"/>
    </row>
    <row r="4" spans="2:11" x14ac:dyDescent="0.3">
      <c r="B4" s="2"/>
      <c r="C4" s="2" t="s">
        <v>41</v>
      </c>
      <c r="D4" s="2" t="s">
        <v>42</v>
      </c>
      <c r="E4" s="2" t="s">
        <v>58</v>
      </c>
      <c r="F4" s="2" t="s">
        <v>43</v>
      </c>
      <c r="G4" s="2" t="s">
        <v>67</v>
      </c>
      <c r="H4" s="2" t="s">
        <v>45</v>
      </c>
      <c r="I4" s="2" t="s">
        <v>46</v>
      </c>
      <c r="J4" s="2" t="s">
        <v>47</v>
      </c>
      <c r="K4" s="2" t="s">
        <v>48</v>
      </c>
    </row>
    <row r="5" spans="2:11" x14ac:dyDescent="0.3">
      <c r="B5" s="2" t="s">
        <v>61</v>
      </c>
      <c r="C5" s="4">
        <v>52.160671916843157</v>
      </c>
      <c r="D5" s="4">
        <v>45.798054130683767</v>
      </c>
      <c r="E5" s="4">
        <v>55.07093717431033</v>
      </c>
      <c r="F5" s="4">
        <v>47.352611372875103</v>
      </c>
      <c r="G5" s="4">
        <v>54.001106676570295</v>
      </c>
      <c r="H5" s="4">
        <v>52.507960369920681</v>
      </c>
      <c r="I5" s="4">
        <v>51.857574829504479</v>
      </c>
      <c r="J5" s="4">
        <v>49.299267242199576</v>
      </c>
      <c r="K5" s="4">
        <v>59.287145363336059</v>
      </c>
    </row>
    <row r="6" spans="2:11" x14ac:dyDescent="0.3">
      <c r="B6" s="2" t="s">
        <v>62</v>
      </c>
      <c r="C6" s="4">
        <v>52.398475968931841</v>
      </c>
      <c r="D6" s="4">
        <v>46.129806132690547</v>
      </c>
      <c r="E6" s="4">
        <v>56.034166299210725</v>
      </c>
      <c r="F6" s="4">
        <v>47.697127612194748</v>
      </c>
      <c r="G6" s="4">
        <v>53.961914665498462</v>
      </c>
      <c r="H6" s="4">
        <v>52.641740703578463</v>
      </c>
      <c r="I6" s="4">
        <v>52.747559120142895</v>
      </c>
      <c r="J6" s="4">
        <v>49.936427182519303</v>
      </c>
      <c r="K6" s="4">
        <v>60.546592538008142</v>
      </c>
    </row>
    <row r="7" spans="2:11" x14ac:dyDescent="0.3">
      <c r="B7" s="2" t="s">
        <v>63</v>
      </c>
      <c r="C7" s="4">
        <v>57.661105250382413</v>
      </c>
      <c r="D7" s="4">
        <v>53.328957111240783</v>
      </c>
      <c r="E7" s="4">
        <v>61.393692921452242</v>
      </c>
      <c r="F7" s="4">
        <v>54.66553522973819</v>
      </c>
      <c r="G7" s="4">
        <v>58.829424964987325</v>
      </c>
      <c r="H7" s="4">
        <v>58.103800408440279</v>
      </c>
      <c r="I7" s="4">
        <v>56.199504270698121</v>
      </c>
      <c r="J7" s="4">
        <v>56.828656260521136</v>
      </c>
      <c r="K7" s="4">
        <v>64.218376242033628</v>
      </c>
    </row>
    <row r="8" spans="2:11" x14ac:dyDescent="0.3">
      <c r="B8" s="2" t="s">
        <v>72</v>
      </c>
      <c r="C8" s="4">
        <v>59.641421902527625</v>
      </c>
      <c r="D8" s="4">
        <v>55.971779861310289</v>
      </c>
      <c r="E8" s="4">
        <v>63.945357300041465</v>
      </c>
      <c r="F8" s="4">
        <v>58.249172375770605</v>
      </c>
      <c r="G8" s="4">
        <v>62.030259827539545</v>
      </c>
      <c r="H8" s="4">
        <v>61.786631480196604</v>
      </c>
      <c r="I8" s="4">
        <v>58.562524556489883</v>
      </c>
      <c r="J8" s="4">
        <v>58.619669256818185</v>
      </c>
      <c r="K8" s="4">
        <v>65.682997257213671</v>
      </c>
    </row>
    <row r="9" spans="2:11" x14ac:dyDescent="0.3">
      <c r="B9" s="13" t="s">
        <v>66</v>
      </c>
    </row>
    <row r="10" spans="2:11" x14ac:dyDescent="0.3">
      <c r="B10" s="2"/>
      <c r="C10" s="2" t="s">
        <v>41</v>
      </c>
      <c r="D10" s="2" t="s">
        <v>42</v>
      </c>
      <c r="E10" s="2" t="s">
        <v>58</v>
      </c>
      <c r="F10" s="2" t="s">
        <v>43</v>
      </c>
      <c r="G10" s="2" t="s">
        <v>67</v>
      </c>
      <c r="H10" s="2" t="s">
        <v>45</v>
      </c>
      <c r="I10" s="2" t="s">
        <v>46</v>
      </c>
      <c r="J10" s="2" t="s">
        <v>47</v>
      </c>
      <c r="K10" s="2" t="s">
        <v>48</v>
      </c>
    </row>
    <row r="11" spans="2:11" x14ac:dyDescent="0.3">
      <c r="B11" s="2" t="s">
        <v>61</v>
      </c>
      <c r="C11" s="4">
        <v>56.540313808500869</v>
      </c>
      <c r="D11" s="4">
        <v>48.953271888589384</v>
      </c>
      <c r="E11" s="4">
        <v>59.905219027588998</v>
      </c>
      <c r="F11" s="4">
        <v>52.081875548902097</v>
      </c>
      <c r="G11" s="4">
        <v>59.47886906761677</v>
      </c>
      <c r="H11" s="4">
        <v>55.732768449389965</v>
      </c>
      <c r="I11" s="4">
        <v>56.946386191949259</v>
      </c>
      <c r="J11" s="4">
        <v>52.952844385216068</v>
      </c>
      <c r="K11" s="4">
        <v>64.028131088467674</v>
      </c>
    </row>
    <row r="12" spans="2:11" x14ac:dyDescent="0.3">
      <c r="B12" s="2" t="s">
        <v>62</v>
      </c>
      <c r="C12" s="4">
        <v>56.806616608550641</v>
      </c>
      <c r="D12" s="4">
        <v>49.06153386782011</v>
      </c>
      <c r="E12" s="4">
        <v>59.922523518151017</v>
      </c>
      <c r="F12" s="4">
        <v>52.463096784365383</v>
      </c>
      <c r="G12" s="4">
        <v>59.647487640182611</v>
      </c>
      <c r="H12" s="4">
        <v>55.875831026466606</v>
      </c>
      <c r="I12" s="4">
        <v>57.019460530390852</v>
      </c>
      <c r="J12" s="4">
        <v>53.141944960006121</v>
      </c>
      <c r="K12" s="4">
        <v>65.360474290880461</v>
      </c>
    </row>
    <row r="13" spans="2:11" x14ac:dyDescent="0.3">
      <c r="B13" s="2" t="s">
        <v>63</v>
      </c>
      <c r="C13" s="4">
        <v>64.282592106499976</v>
      </c>
      <c r="D13" s="4">
        <v>58.708270209632119</v>
      </c>
      <c r="E13" s="4">
        <v>66.16308178250047</v>
      </c>
      <c r="F13" s="4">
        <v>60.92637864229247</v>
      </c>
      <c r="G13" s="4">
        <v>64.703405179620177</v>
      </c>
      <c r="H13" s="4">
        <v>63.771653819663065</v>
      </c>
      <c r="I13" s="4">
        <v>62.033448304671502</v>
      </c>
      <c r="J13" s="4">
        <v>62.561801634189486</v>
      </c>
      <c r="K13" s="4">
        <v>70.314529875146349</v>
      </c>
    </row>
    <row r="14" spans="2:11" x14ac:dyDescent="0.3">
      <c r="B14" s="58" t="s">
        <v>72</v>
      </c>
      <c r="C14" s="4">
        <v>66.275466834529738</v>
      </c>
      <c r="D14" s="4">
        <v>62.001528105308246</v>
      </c>
      <c r="E14" s="4">
        <v>68.72518429346286</v>
      </c>
      <c r="F14" s="4">
        <v>64.573173621421006</v>
      </c>
      <c r="G14" s="4">
        <v>67.238166140402711</v>
      </c>
      <c r="H14" s="4">
        <v>66.84538108584546</v>
      </c>
      <c r="I14" s="4">
        <v>64.84860929177826</v>
      </c>
      <c r="J14" s="4">
        <v>65.029128079934267</v>
      </c>
      <c r="K14" s="4">
        <v>70.986708704424501</v>
      </c>
    </row>
  </sheetData>
  <pageMargins left="0.7" right="0.7" top="0.75" bottom="0.75" header="0.3" footer="0.3"/>
  <pageSetup paperSize="9" scale="68"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
  <sheetViews>
    <sheetView workbookViewId="0">
      <selection activeCell="T12" sqref="T12"/>
    </sheetView>
  </sheetViews>
  <sheetFormatPr defaultRowHeight="14.4" x14ac:dyDescent="0.3"/>
  <cols>
    <col min="1" max="1" width="19.6640625" customWidth="1"/>
    <col min="2" max="2" width="14.33203125" customWidth="1"/>
  </cols>
  <sheetData>
    <row r="1" spans="1:20" x14ac:dyDescent="0.3">
      <c r="A1" s="1"/>
      <c r="B1" s="109" t="s">
        <v>97</v>
      </c>
      <c r="C1" s="109"/>
      <c r="D1" s="109"/>
      <c r="E1" s="109"/>
      <c r="F1" s="109"/>
      <c r="G1" s="109"/>
      <c r="H1" s="109"/>
      <c r="I1" s="109"/>
      <c r="J1" s="109"/>
      <c r="K1" s="109"/>
      <c r="L1" s="109"/>
      <c r="M1" s="109"/>
      <c r="N1" s="109"/>
      <c r="O1" s="109"/>
      <c r="P1" s="109"/>
      <c r="Q1" s="109"/>
      <c r="R1" s="109"/>
      <c r="S1" s="109"/>
      <c r="T1" s="109"/>
    </row>
    <row r="2" spans="1:20" x14ac:dyDescent="0.3">
      <c r="A2" s="1"/>
      <c r="B2" s="1">
        <v>2002</v>
      </c>
      <c r="C2" s="1">
        <v>2003</v>
      </c>
      <c r="D2" s="1">
        <v>2004</v>
      </c>
      <c r="E2" s="1">
        <v>2005</v>
      </c>
      <c r="F2" s="1">
        <v>2006</v>
      </c>
      <c r="G2" s="1">
        <v>2007</v>
      </c>
      <c r="H2" s="1">
        <v>2008</v>
      </c>
      <c r="I2" s="1">
        <v>2009</v>
      </c>
      <c r="J2" s="1">
        <v>2010</v>
      </c>
      <c r="K2" s="1">
        <v>2011</v>
      </c>
      <c r="L2" s="1">
        <v>2012</v>
      </c>
      <c r="M2" s="1">
        <v>2013</v>
      </c>
      <c r="N2" s="1">
        <v>2014</v>
      </c>
      <c r="O2" s="1">
        <v>2015</v>
      </c>
      <c r="P2" s="1">
        <v>2016</v>
      </c>
      <c r="Q2" s="1">
        <v>2017</v>
      </c>
      <c r="R2" s="1">
        <v>2018</v>
      </c>
      <c r="S2" s="1">
        <v>2019</v>
      </c>
      <c r="T2" s="1">
        <v>2020</v>
      </c>
    </row>
    <row r="3" spans="1:20" x14ac:dyDescent="0.3">
      <c r="A3" s="1" t="s">
        <v>50</v>
      </c>
      <c r="B3" s="96">
        <v>36.587805413342096</v>
      </c>
      <c r="C3" s="96">
        <v>36.587805413342096</v>
      </c>
      <c r="D3" s="96">
        <v>36.587805413342096</v>
      </c>
      <c r="E3" s="96">
        <v>36.587805413342096</v>
      </c>
      <c r="F3" s="96">
        <v>36.587805413342096</v>
      </c>
      <c r="G3" s="96">
        <v>36.587805413342096</v>
      </c>
      <c r="H3" s="96">
        <v>36.587805413342096</v>
      </c>
      <c r="I3" s="96">
        <v>36.587805413342096</v>
      </c>
      <c r="J3" s="96">
        <v>36.587805413342096</v>
      </c>
      <c r="K3" s="96">
        <v>36.587805413342096</v>
      </c>
      <c r="L3" s="96">
        <v>36.587805413342096</v>
      </c>
      <c r="M3" s="96">
        <v>36.587805413342096</v>
      </c>
      <c r="N3" s="96">
        <v>36.587805413342096</v>
      </c>
      <c r="O3" s="96">
        <v>36.587805413342096</v>
      </c>
      <c r="P3" s="96">
        <v>36.587805413342096</v>
      </c>
      <c r="Q3" s="96">
        <v>36.587805413342096</v>
      </c>
      <c r="R3" s="96">
        <v>36.587805413342096</v>
      </c>
      <c r="S3" s="96">
        <v>36.587805413342096</v>
      </c>
      <c r="T3" s="96">
        <v>36.587805413342096</v>
      </c>
    </row>
    <row r="4" spans="1:20" x14ac:dyDescent="0.3">
      <c r="A4" s="1" t="s">
        <v>10</v>
      </c>
      <c r="B4" s="96">
        <v>31.062667954474303</v>
      </c>
      <c r="C4" s="96">
        <v>31.062667954474303</v>
      </c>
      <c r="D4" s="96">
        <v>31.062667954474303</v>
      </c>
      <c r="E4" s="96">
        <v>31.062667954474303</v>
      </c>
      <c r="F4" s="96">
        <v>31.062667954474303</v>
      </c>
      <c r="G4" s="96">
        <v>31.062667954474303</v>
      </c>
      <c r="H4" s="96">
        <v>31.062667954474303</v>
      </c>
      <c r="I4" s="96">
        <v>31.062667954474303</v>
      </c>
      <c r="J4" s="96">
        <v>31.062667954474303</v>
      </c>
      <c r="K4" s="96">
        <v>31.062667954474303</v>
      </c>
      <c r="L4" s="96">
        <v>31.062667954474303</v>
      </c>
      <c r="M4" s="96">
        <v>31.062667954474303</v>
      </c>
      <c r="N4" s="96">
        <v>31.062667954474303</v>
      </c>
      <c r="O4" s="96">
        <v>31.062667954474303</v>
      </c>
      <c r="P4" s="96">
        <v>31.062667954474303</v>
      </c>
      <c r="Q4" s="96">
        <v>31.062667954474303</v>
      </c>
      <c r="R4" s="96">
        <v>31.062667954474303</v>
      </c>
      <c r="S4" s="96">
        <v>31.062667954474303</v>
      </c>
      <c r="T4" s="96">
        <v>31.062667954474303</v>
      </c>
    </row>
    <row r="5" spans="1:20" x14ac:dyDescent="0.3">
      <c r="A5" s="1" t="s">
        <v>11</v>
      </c>
      <c r="B5" s="96">
        <v>24.538154303081697</v>
      </c>
      <c r="C5" s="96">
        <v>24.538154303081697</v>
      </c>
      <c r="D5" s="96">
        <v>24.538154303081697</v>
      </c>
      <c r="E5" s="96">
        <v>24.538154303081697</v>
      </c>
      <c r="F5" s="96">
        <v>24.538154303081697</v>
      </c>
      <c r="G5" s="96">
        <v>24.538154303081697</v>
      </c>
      <c r="H5" s="96">
        <v>24.538154303081697</v>
      </c>
      <c r="I5" s="96">
        <v>24.538154303081697</v>
      </c>
      <c r="J5" s="96">
        <v>24.538154303081697</v>
      </c>
      <c r="K5" s="96">
        <v>24.538154303081697</v>
      </c>
      <c r="L5" s="96">
        <v>24.538154303081697</v>
      </c>
      <c r="M5" s="96">
        <v>24.538154303081697</v>
      </c>
      <c r="N5" s="96">
        <v>24.538154303081697</v>
      </c>
      <c r="O5" s="96">
        <v>24.538154303081697</v>
      </c>
      <c r="P5" s="96">
        <v>24.538154303081697</v>
      </c>
      <c r="Q5" s="96">
        <v>24.538154303081697</v>
      </c>
      <c r="R5" s="96">
        <v>24.538154303081697</v>
      </c>
      <c r="S5" s="96">
        <v>24.538154303081697</v>
      </c>
      <c r="T5" s="96">
        <v>24.538154303081697</v>
      </c>
    </row>
    <row r="6" spans="1:20" x14ac:dyDescent="0.3">
      <c r="A6" s="1" t="s">
        <v>12</v>
      </c>
      <c r="B6" s="96">
        <v>35.235545126600947</v>
      </c>
      <c r="C6" s="96">
        <v>35.235545126600947</v>
      </c>
      <c r="D6" s="96">
        <v>35.235545126600947</v>
      </c>
      <c r="E6" s="96">
        <v>35.235545126600947</v>
      </c>
      <c r="F6" s="96">
        <v>35.235545126600947</v>
      </c>
      <c r="G6" s="96">
        <v>35.235545126600947</v>
      </c>
      <c r="H6" s="96">
        <v>35.235545126600947</v>
      </c>
      <c r="I6" s="96">
        <v>35.235545126600947</v>
      </c>
      <c r="J6" s="96">
        <v>35.235545126600947</v>
      </c>
      <c r="K6" s="96">
        <v>35.235545126600947</v>
      </c>
      <c r="L6" s="96">
        <v>35.235545126600947</v>
      </c>
      <c r="M6" s="96">
        <v>35.235545126600947</v>
      </c>
      <c r="N6" s="96">
        <v>35.235545126600947</v>
      </c>
      <c r="O6" s="96">
        <v>35.235545126600947</v>
      </c>
      <c r="P6" s="96">
        <v>35.235545126600947</v>
      </c>
      <c r="Q6" s="96">
        <v>35.235545126600947</v>
      </c>
      <c r="R6" s="96">
        <v>35.235545126600947</v>
      </c>
      <c r="S6" s="96">
        <v>35.235545126600947</v>
      </c>
      <c r="T6" s="96">
        <v>35.235545126600947</v>
      </c>
    </row>
    <row r="7" spans="1:20" x14ac:dyDescent="0.3">
      <c r="A7" s="1" t="s">
        <v>13</v>
      </c>
      <c r="B7" s="96">
        <v>39.213209390512894</v>
      </c>
      <c r="C7" s="96">
        <v>39.213209390512894</v>
      </c>
      <c r="D7" s="96">
        <v>39.213209390512894</v>
      </c>
      <c r="E7" s="96">
        <v>39.213209390512894</v>
      </c>
      <c r="F7" s="96">
        <v>39.213209390512894</v>
      </c>
      <c r="G7" s="96">
        <v>39.213209390512894</v>
      </c>
      <c r="H7" s="96">
        <v>39.213209390512894</v>
      </c>
      <c r="I7" s="96">
        <v>39.213209390512894</v>
      </c>
      <c r="J7" s="96">
        <v>39.213209390512894</v>
      </c>
      <c r="K7" s="96">
        <v>39.213209390512894</v>
      </c>
      <c r="L7" s="96">
        <v>39.213209390512894</v>
      </c>
      <c r="M7" s="96">
        <v>39.213209390512894</v>
      </c>
      <c r="N7" s="96">
        <v>39.213209390512894</v>
      </c>
      <c r="O7" s="96">
        <v>39.213209390512894</v>
      </c>
      <c r="P7" s="96">
        <v>39.213209390512894</v>
      </c>
      <c r="Q7" s="96">
        <v>39.213209390512894</v>
      </c>
      <c r="R7" s="96">
        <v>39.213209390512894</v>
      </c>
      <c r="S7" s="96">
        <v>39.213209390512894</v>
      </c>
      <c r="T7" s="96">
        <v>39.213209390512894</v>
      </c>
    </row>
    <row r="8" spans="1:20" x14ac:dyDescent="0.3">
      <c r="A8" s="1" t="s">
        <v>14</v>
      </c>
      <c r="B8" s="96">
        <v>36.092986162176381</v>
      </c>
      <c r="C8" s="96">
        <v>36.092986162176381</v>
      </c>
      <c r="D8" s="96">
        <v>36.092986162176381</v>
      </c>
      <c r="E8" s="96">
        <v>36.092986162176381</v>
      </c>
      <c r="F8" s="96">
        <v>36.092986162176381</v>
      </c>
      <c r="G8" s="96">
        <v>36.092986162176381</v>
      </c>
      <c r="H8" s="96">
        <v>36.092986162176381</v>
      </c>
      <c r="I8" s="96">
        <v>36.092986162176381</v>
      </c>
      <c r="J8" s="96">
        <v>36.092986162176381</v>
      </c>
      <c r="K8" s="96">
        <v>36.092986162176381</v>
      </c>
      <c r="L8" s="96">
        <v>36.092986162176381</v>
      </c>
      <c r="M8" s="96">
        <v>36.092986162176381</v>
      </c>
      <c r="N8" s="96">
        <v>36.092986162176381</v>
      </c>
      <c r="O8" s="96">
        <v>36.092986162176381</v>
      </c>
      <c r="P8" s="96">
        <v>36.092986162176381</v>
      </c>
      <c r="Q8" s="96">
        <v>36.092986162176381</v>
      </c>
      <c r="R8" s="96">
        <v>36.092986162176381</v>
      </c>
      <c r="S8" s="96">
        <v>36.092986162176381</v>
      </c>
      <c r="T8" s="96">
        <v>36.092986162176381</v>
      </c>
    </row>
    <row r="9" spans="1:20" x14ac:dyDescent="0.3">
      <c r="A9" s="1" t="s">
        <v>15</v>
      </c>
      <c r="B9" s="96">
        <v>32.399037677917264</v>
      </c>
      <c r="C9" s="96">
        <v>32.399037677917264</v>
      </c>
      <c r="D9" s="96">
        <v>32.399037677917264</v>
      </c>
      <c r="E9" s="96">
        <v>32.399037677917264</v>
      </c>
      <c r="F9" s="96">
        <v>32.399037677917264</v>
      </c>
      <c r="G9" s="96">
        <v>32.399037677917264</v>
      </c>
      <c r="H9" s="96">
        <v>32.399037677917264</v>
      </c>
      <c r="I9" s="96">
        <v>32.399037677917264</v>
      </c>
      <c r="J9" s="96">
        <v>32.399037677917264</v>
      </c>
      <c r="K9" s="96">
        <v>32.399037677917264</v>
      </c>
      <c r="L9" s="96">
        <v>32.399037677917264</v>
      </c>
      <c r="M9" s="96">
        <v>32.399037677917264</v>
      </c>
      <c r="N9" s="96">
        <v>32.399037677917264</v>
      </c>
      <c r="O9" s="96">
        <v>32.399037677917264</v>
      </c>
      <c r="P9" s="96">
        <v>32.399037677917264</v>
      </c>
      <c r="Q9" s="96">
        <v>32.399037677917264</v>
      </c>
      <c r="R9" s="96">
        <v>32.399037677917264</v>
      </c>
      <c r="S9" s="96">
        <v>32.399037677917264</v>
      </c>
      <c r="T9" s="96">
        <v>32.399037677917264</v>
      </c>
    </row>
    <row r="10" spans="1:20" x14ac:dyDescent="0.3">
      <c r="A10" s="1" t="s">
        <v>16</v>
      </c>
      <c r="B10" s="96">
        <v>31.538927123166665</v>
      </c>
      <c r="C10" s="96">
        <v>31.538927123166665</v>
      </c>
      <c r="D10" s="96">
        <v>31.538927123166665</v>
      </c>
      <c r="E10" s="96">
        <v>31.538927123166665</v>
      </c>
      <c r="F10" s="96">
        <v>31.538927123166665</v>
      </c>
      <c r="G10" s="96">
        <v>31.538927123166665</v>
      </c>
      <c r="H10" s="96">
        <v>31.538927123166665</v>
      </c>
      <c r="I10" s="96">
        <v>31.538927123166665</v>
      </c>
      <c r="J10" s="96">
        <v>31.538927123166665</v>
      </c>
      <c r="K10" s="96">
        <v>31.538927123166665</v>
      </c>
      <c r="L10" s="96">
        <v>31.538927123166665</v>
      </c>
      <c r="M10" s="96">
        <v>31.538927123166665</v>
      </c>
      <c r="N10" s="96">
        <v>31.538927123166665</v>
      </c>
      <c r="O10" s="96">
        <v>31.538927123166665</v>
      </c>
      <c r="P10" s="96">
        <v>31.538927123166665</v>
      </c>
      <c r="Q10" s="96">
        <v>31.538927123166665</v>
      </c>
      <c r="R10" s="96">
        <v>31.538927123166665</v>
      </c>
      <c r="S10" s="96">
        <v>31.538927123166665</v>
      </c>
      <c r="T10" s="96">
        <v>31.538927123166665</v>
      </c>
    </row>
    <row r="11" spans="1:20" x14ac:dyDescent="0.3">
      <c r="A11" s="1" t="s">
        <v>51</v>
      </c>
      <c r="B11" s="96">
        <v>27.666843797600976</v>
      </c>
      <c r="C11" s="96">
        <v>27.666843797600976</v>
      </c>
      <c r="D11" s="96">
        <v>27.666843797600976</v>
      </c>
      <c r="E11" s="96">
        <v>27.666843797600976</v>
      </c>
      <c r="F11" s="96">
        <v>27.666843797600976</v>
      </c>
      <c r="G11" s="96">
        <v>27.666843797600976</v>
      </c>
      <c r="H11" s="96">
        <v>27.666843797600976</v>
      </c>
      <c r="I11" s="96">
        <v>27.666843797600976</v>
      </c>
      <c r="J11" s="96">
        <v>27.666843797600976</v>
      </c>
      <c r="K11" s="96">
        <v>27.666843797600976</v>
      </c>
      <c r="L11" s="96">
        <v>27.666843797600976</v>
      </c>
      <c r="M11" s="96">
        <v>27.666843797600976</v>
      </c>
      <c r="N11" s="96">
        <v>27.666843797600976</v>
      </c>
      <c r="O11" s="96">
        <v>27.666843797600976</v>
      </c>
      <c r="P11" s="96">
        <v>27.666843797600976</v>
      </c>
      <c r="Q11" s="96">
        <v>27.666843797600976</v>
      </c>
      <c r="R11" s="96">
        <v>27.666843797600976</v>
      </c>
      <c r="S11" s="96">
        <v>27.666843797600976</v>
      </c>
      <c r="T11" s="96">
        <v>27.666843797600976</v>
      </c>
    </row>
    <row r="12" spans="1:20" x14ac:dyDescent="0.3">
      <c r="A12" s="1" t="s">
        <v>96</v>
      </c>
      <c r="B12" s="96">
        <v>32.344721335210792</v>
      </c>
      <c r="C12" s="96">
        <v>31.66531000963181</v>
      </c>
      <c r="D12" s="96">
        <v>31.08557917669097</v>
      </c>
      <c r="E12" s="96">
        <v>30.620637484251688</v>
      </c>
      <c r="F12" s="96">
        <v>30.266286632972317</v>
      </c>
      <c r="G12" s="96">
        <v>29.990981476057353</v>
      </c>
      <c r="H12" s="96">
        <v>29.777199914065577</v>
      </c>
      <c r="I12" s="96">
        <v>29.602195941208677</v>
      </c>
      <c r="J12" s="96">
        <v>29.456049343966768</v>
      </c>
      <c r="K12" s="96">
        <v>29.313778594769907</v>
      </c>
      <c r="L12" s="96">
        <v>29.224810064689414</v>
      </c>
      <c r="M12" s="96">
        <v>29.185099793093077</v>
      </c>
      <c r="N12" s="96">
        <v>29.119385645468931</v>
      </c>
      <c r="O12" s="96">
        <v>29.075947098447458</v>
      </c>
      <c r="P12" s="96">
        <v>29.031827956774919</v>
      </c>
      <c r="Q12" s="96">
        <v>29.008349842477049</v>
      </c>
      <c r="R12" s="96">
        <v>28.966569771481783</v>
      </c>
      <c r="S12" s="96">
        <v>28.812170629852297</v>
      </c>
      <c r="T12" s="96">
        <v>28.598260551622001</v>
      </c>
    </row>
  </sheetData>
  <mergeCells count="1">
    <mergeCell ref="B1:T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workbookViewId="0">
      <selection activeCell="E18" sqref="E18"/>
    </sheetView>
  </sheetViews>
  <sheetFormatPr defaultRowHeight="14.4" x14ac:dyDescent="0.3"/>
  <cols>
    <col min="1" max="1" width="13.33203125" customWidth="1"/>
    <col min="2" max="2" width="9.109375" bestFit="1" customWidth="1"/>
    <col min="3" max="20" width="9" bestFit="1" customWidth="1"/>
  </cols>
  <sheetData>
    <row r="1" spans="1:20" ht="21.6" customHeight="1" x14ac:dyDescent="0.3">
      <c r="B1" s="38"/>
      <c r="C1" s="110" t="s">
        <v>95</v>
      </c>
      <c r="D1" s="110"/>
      <c r="E1" s="110"/>
      <c r="F1" s="110"/>
      <c r="G1" s="110"/>
      <c r="H1" s="110"/>
      <c r="I1" s="110"/>
      <c r="J1" s="110"/>
      <c r="K1" s="110"/>
      <c r="L1" s="110"/>
      <c r="M1" s="110"/>
      <c r="N1" s="110"/>
      <c r="O1" s="110"/>
      <c r="P1" s="110"/>
      <c r="Q1" s="110"/>
      <c r="R1" s="110"/>
      <c r="S1" s="110"/>
      <c r="T1" s="110"/>
    </row>
    <row r="2" spans="1:20" x14ac:dyDescent="0.3">
      <c r="A2" s="1"/>
      <c r="B2" s="93">
        <v>2002</v>
      </c>
      <c r="C2" s="94">
        <v>2003</v>
      </c>
      <c r="D2" s="94">
        <v>2004</v>
      </c>
      <c r="E2" s="94">
        <v>2005</v>
      </c>
      <c r="F2" s="94">
        <v>2006</v>
      </c>
      <c r="G2" s="94">
        <v>2007</v>
      </c>
      <c r="H2" s="94">
        <v>2008</v>
      </c>
      <c r="I2" s="94">
        <v>2009</v>
      </c>
      <c r="J2" s="94">
        <v>2010</v>
      </c>
      <c r="K2" s="94">
        <v>2011</v>
      </c>
      <c r="L2" s="94">
        <v>2012</v>
      </c>
      <c r="M2" s="94">
        <v>2013</v>
      </c>
      <c r="N2" s="94">
        <v>2014</v>
      </c>
      <c r="O2" s="94">
        <v>2015</v>
      </c>
      <c r="P2" s="94">
        <v>2016</v>
      </c>
      <c r="Q2" s="94">
        <v>2017</v>
      </c>
      <c r="R2" s="94">
        <v>2018</v>
      </c>
      <c r="S2" s="94">
        <v>2019</v>
      </c>
      <c r="T2" s="94">
        <v>2020</v>
      </c>
    </row>
    <row r="3" spans="1:20" x14ac:dyDescent="0.3">
      <c r="A3" s="1" t="s">
        <v>50</v>
      </c>
      <c r="B3" s="95">
        <v>9.5706275245797467</v>
      </c>
      <c r="C3" s="96">
        <v>9.5957000650836246</v>
      </c>
      <c r="D3" s="96">
        <v>9.5927470310289831</v>
      </c>
      <c r="E3" s="96">
        <v>9.5828336771066258</v>
      </c>
      <c r="F3" s="96">
        <v>9.5739936995515063</v>
      </c>
      <c r="G3" s="96">
        <v>9.5664816828383614</v>
      </c>
      <c r="H3" s="96">
        <v>9.5936914697637992</v>
      </c>
      <c r="I3" s="96">
        <v>9.6336296170742504</v>
      </c>
      <c r="J3" s="96">
        <v>9.7436009014486835</v>
      </c>
      <c r="K3" s="96">
        <v>9.8963394281830777</v>
      </c>
      <c r="L3" s="96">
        <v>10.071405040579426</v>
      </c>
      <c r="M3" s="96">
        <v>10.244363130472784</v>
      </c>
      <c r="N3" s="96">
        <v>10.422405924934289</v>
      </c>
      <c r="O3" s="96">
        <v>10.592615960313145</v>
      </c>
      <c r="P3" s="96">
        <v>10.750956588177509</v>
      </c>
      <c r="Q3" s="96">
        <v>10.900834367789676</v>
      </c>
      <c r="R3" s="96">
        <v>11.085640276867819</v>
      </c>
      <c r="S3" s="96">
        <v>11.289439731718895</v>
      </c>
      <c r="T3" s="96">
        <v>11.449762659304128</v>
      </c>
    </row>
    <row r="4" spans="1:20" x14ac:dyDescent="0.3">
      <c r="A4" s="1" t="s">
        <v>10</v>
      </c>
      <c r="B4" s="95">
        <v>7.6141870396610374</v>
      </c>
      <c r="C4" s="96">
        <v>7.6755185097137666</v>
      </c>
      <c r="D4" s="96">
        <v>7.7634541424504686</v>
      </c>
      <c r="E4" s="96">
        <v>7.8761233938376503</v>
      </c>
      <c r="F4" s="96">
        <v>8.0105399816552172</v>
      </c>
      <c r="G4" s="96">
        <v>8.1217590179807679</v>
      </c>
      <c r="H4" s="96">
        <v>8.237241284508988</v>
      </c>
      <c r="I4" s="96">
        <v>8.333654060479196</v>
      </c>
      <c r="J4" s="96">
        <v>8.4552143548123286</v>
      </c>
      <c r="K4" s="96">
        <v>8.5738366665251053</v>
      </c>
      <c r="L4" s="96">
        <v>8.7210207109626943</v>
      </c>
      <c r="M4" s="96">
        <v>8.8745728823054009</v>
      </c>
      <c r="N4" s="96">
        <v>9.0433370211626176</v>
      </c>
      <c r="O4" s="96">
        <v>9.2123986589139548</v>
      </c>
      <c r="P4" s="96">
        <v>9.3788934099358112</v>
      </c>
      <c r="Q4" s="96">
        <v>9.5359278669585343</v>
      </c>
      <c r="R4" s="96">
        <v>9.6774807786467036</v>
      </c>
      <c r="S4" s="96">
        <v>9.8072131116564254</v>
      </c>
      <c r="T4" s="96">
        <v>9.946872354013891</v>
      </c>
    </row>
    <row r="5" spans="1:20" x14ac:dyDescent="0.3">
      <c r="A5" s="1" t="s">
        <v>11</v>
      </c>
      <c r="B5" s="95">
        <v>6.4547867640041821</v>
      </c>
      <c r="C5" s="96">
        <v>6.4886483281754277</v>
      </c>
      <c r="D5" s="96">
        <v>6.5472095405217576</v>
      </c>
      <c r="E5" s="96">
        <v>6.6229909602718724</v>
      </c>
      <c r="F5" s="96">
        <v>6.7098466811553719</v>
      </c>
      <c r="G5" s="96">
        <v>6.7711061776184023</v>
      </c>
      <c r="H5" s="96">
        <v>6.8440268819045968</v>
      </c>
      <c r="I5" s="96">
        <v>6.9126460524213176</v>
      </c>
      <c r="J5" s="96">
        <v>7.0142765731319727</v>
      </c>
      <c r="K5" s="96">
        <v>7.1303421177798381</v>
      </c>
      <c r="L5" s="96">
        <v>7.2623056349633162</v>
      </c>
      <c r="M5" s="96">
        <v>7.3920447063386412</v>
      </c>
      <c r="N5" s="96">
        <v>7.5311238663520923</v>
      </c>
      <c r="O5" s="96">
        <v>7.6717591042728666</v>
      </c>
      <c r="P5" s="96">
        <v>7.814262077970124</v>
      </c>
      <c r="Q5" s="96">
        <v>7.972065079327356</v>
      </c>
      <c r="R5" s="96">
        <v>8.1261085159275748</v>
      </c>
      <c r="S5" s="96">
        <v>8.2738741952501584</v>
      </c>
      <c r="T5" s="96">
        <v>8.4594482039450707</v>
      </c>
    </row>
    <row r="6" spans="1:20" x14ac:dyDescent="0.3">
      <c r="A6" s="1" t="s">
        <v>12</v>
      </c>
      <c r="B6" s="95">
        <v>7.2085562544348099</v>
      </c>
      <c r="C6" s="96">
        <v>7.2224989201022023</v>
      </c>
      <c r="D6" s="96">
        <v>7.2351621696138304</v>
      </c>
      <c r="E6" s="96">
        <v>7.252940908949788</v>
      </c>
      <c r="F6" s="96">
        <v>7.2736827792531598</v>
      </c>
      <c r="G6" s="96">
        <v>7.3036651335777556</v>
      </c>
      <c r="H6" s="96">
        <v>7.3565539625102812</v>
      </c>
      <c r="I6" s="96">
        <v>7.4084357616482786</v>
      </c>
      <c r="J6" s="96">
        <v>7.4944653581359155</v>
      </c>
      <c r="K6" s="96">
        <v>7.5900059569205895</v>
      </c>
      <c r="L6" s="96">
        <v>7.6770361715668809</v>
      </c>
      <c r="M6" s="96">
        <v>7.7472868928400533</v>
      </c>
      <c r="N6" s="96">
        <v>7.8136113865530961</v>
      </c>
      <c r="O6" s="96">
        <v>7.8711973152307744</v>
      </c>
      <c r="P6" s="96">
        <v>7.9219742591562916</v>
      </c>
      <c r="Q6" s="96">
        <v>7.9602444554301544</v>
      </c>
      <c r="R6" s="96">
        <v>8.0115577606602439</v>
      </c>
      <c r="S6" s="96">
        <v>8.0733652556985618</v>
      </c>
      <c r="T6" s="96">
        <v>8.1267748327444718</v>
      </c>
    </row>
    <row r="7" spans="1:20" x14ac:dyDescent="0.3">
      <c r="A7" s="1" t="s">
        <v>13</v>
      </c>
      <c r="B7" s="95">
        <v>7.9646750229335259</v>
      </c>
      <c r="C7" s="96">
        <v>7.9415091166062348</v>
      </c>
      <c r="D7" s="96">
        <v>7.8990631675477916</v>
      </c>
      <c r="E7" s="96">
        <v>7.8508851354103406</v>
      </c>
      <c r="F7" s="96">
        <v>7.7969759215262116</v>
      </c>
      <c r="G7" s="96">
        <v>7.7729729435685346</v>
      </c>
      <c r="H7" s="96">
        <v>7.7849054416703467</v>
      </c>
      <c r="I7" s="96">
        <v>7.809087973191926</v>
      </c>
      <c r="J7" s="96">
        <v>7.8935135179199163</v>
      </c>
      <c r="K7" s="96">
        <v>8.0107399504074088</v>
      </c>
      <c r="L7" s="96">
        <v>8.1066501388615322</v>
      </c>
      <c r="M7" s="96">
        <v>8.2079677725649542</v>
      </c>
      <c r="N7" s="96">
        <v>8.3198809032488477</v>
      </c>
      <c r="O7" s="96">
        <v>8.4283179965750747</v>
      </c>
      <c r="P7" s="96">
        <v>8.5295543425871223</v>
      </c>
      <c r="Q7" s="96">
        <v>8.6161973785887813</v>
      </c>
      <c r="R7" s="96">
        <v>8.7241769341020792</v>
      </c>
      <c r="S7" s="96">
        <v>8.8476920489435553</v>
      </c>
      <c r="T7" s="96">
        <v>8.9498795260096671</v>
      </c>
    </row>
    <row r="8" spans="1:20" x14ac:dyDescent="0.3">
      <c r="A8" s="1" t="s">
        <v>14</v>
      </c>
      <c r="B8" s="95">
        <v>6.5079485572737878</v>
      </c>
      <c r="C8" s="96">
        <v>6.5155073021123542</v>
      </c>
      <c r="D8" s="96">
        <v>6.5118676468864445</v>
      </c>
      <c r="E8" s="96">
        <v>6.5037385127705738</v>
      </c>
      <c r="F8" s="96">
        <v>6.4888537060448979</v>
      </c>
      <c r="G8" s="96">
        <v>6.5047345389210269</v>
      </c>
      <c r="H8" s="96">
        <v>6.5399519145188174</v>
      </c>
      <c r="I8" s="96">
        <v>6.5814793437411074</v>
      </c>
      <c r="J8" s="96">
        <v>6.6715281062797072</v>
      </c>
      <c r="K8" s="96">
        <v>6.7933476965578983</v>
      </c>
      <c r="L8" s="96">
        <v>6.909616624553351</v>
      </c>
      <c r="M8" s="96">
        <v>7.0355935463364325</v>
      </c>
      <c r="N8" s="96">
        <v>7.1734884415439186</v>
      </c>
      <c r="O8" s="96">
        <v>7.307432355054007</v>
      </c>
      <c r="P8" s="96">
        <v>7.4327464406176293</v>
      </c>
      <c r="Q8" s="96">
        <v>7.5536057385683764</v>
      </c>
      <c r="R8" s="96">
        <v>7.6652768889042671</v>
      </c>
      <c r="S8" s="96">
        <v>7.7768721972897845</v>
      </c>
      <c r="T8" s="96">
        <v>7.9030744264221404</v>
      </c>
    </row>
    <row r="9" spans="1:20" x14ac:dyDescent="0.3">
      <c r="A9" s="1" t="s">
        <v>15</v>
      </c>
      <c r="B9" s="95">
        <v>8.4012631784042693</v>
      </c>
      <c r="C9" s="96">
        <v>8.4158478850308303</v>
      </c>
      <c r="D9" s="96">
        <v>8.4557331572692664</v>
      </c>
      <c r="E9" s="96">
        <v>8.5136144661013802</v>
      </c>
      <c r="F9" s="96">
        <v>8.5854199097612938</v>
      </c>
      <c r="G9" s="96">
        <v>8.6633586510779352</v>
      </c>
      <c r="H9" s="96">
        <v>8.7355501289088249</v>
      </c>
      <c r="I9" s="96">
        <v>8.7834040330531558</v>
      </c>
      <c r="J9" s="96">
        <v>8.8594828956325671</v>
      </c>
      <c r="K9" s="96">
        <v>8.939806621692636</v>
      </c>
      <c r="L9" s="96">
        <v>9.0677865954371537</v>
      </c>
      <c r="M9" s="96">
        <v>9.2032538038287139</v>
      </c>
      <c r="N9" s="96">
        <v>9.354347300462134</v>
      </c>
      <c r="O9" s="96">
        <v>9.5063432983956009</v>
      </c>
      <c r="P9" s="96">
        <v>9.6571261808508879</v>
      </c>
      <c r="Q9" s="96">
        <v>9.8222873023201327</v>
      </c>
      <c r="R9" s="96">
        <v>9.9555846545548583</v>
      </c>
      <c r="S9" s="96">
        <v>10.063661577220657</v>
      </c>
      <c r="T9" s="96">
        <v>10.207266752805465</v>
      </c>
    </row>
    <row r="10" spans="1:20" x14ac:dyDescent="0.3">
      <c r="A10" s="1" t="s">
        <v>16</v>
      </c>
      <c r="B10" s="95">
        <v>7.8465531323492002</v>
      </c>
      <c r="C10" s="96">
        <v>7.8639342374687589</v>
      </c>
      <c r="D10" s="96">
        <v>7.9020726075784671</v>
      </c>
      <c r="E10" s="96">
        <v>7.9498348786037258</v>
      </c>
      <c r="F10" s="96">
        <v>7.9997772906240714</v>
      </c>
      <c r="G10" s="96">
        <v>7.9868994992593274</v>
      </c>
      <c r="H10" s="96">
        <v>7.9690156216286363</v>
      </c>
      <c r="I10" s="96">
        <v>7.9345087029300059</v>
      </c>
      <c r="J10" s="96">
        <v>7.9368662335262936</v>
      </c>
      <c r="K10" s="96">
        <v>7.9564909453776682</v>
      </c>
      <c r="L10" s="96">
        <v>8.0099316016190922</v>
      </c>
      <c r="M10" s="96">
        <v>8.0831022649925437</v>
      </c>
      <c r="N10" s="96">
        <v>8.1861636484919753</v>
      </c>
      <c r="O10" s="96">
        <v>8.3102037049586581</v>
      </c>
      <c r="P10" s="96">
        <v>8.4546130027706532</v>
      </c>
      <c r="Q10" s="96">
        <v>8.5915279600093442</v>
      </c>
      <c r="R10" s="96">
        <v>8.7119502874551564</v>
      </c>
      <c r="S10" s="96">
        <v>8.8215892727956948</v>
      </c>
      <c r="T10" s="96">
        <v>8.9770097546549703</v>
      </c>
    </row>
    <row r="11" spans="1:20" x14ac:dyDescent="0.3">
      <c r="A11" s="1" t="s">
        <v>51</v>
      </c>
      <c r="B11" s="95">
        <v>8.143081974051098</v>
      </c>
      <c r="C11" s="96">
        <v>8.1324879106862085</v>
      </c>
      <c r="D11" s="96">
        <v>8.1507224025716098</v>
      </c>
      <c r="E11" s="96">
        <v>8.195545180350928</v>
      </c>
      <c r="F11" s="96">
        <v>8.2634200707788548</v>
      </c>
      <c r="G11" s="96">
        <v>8.310430199484335</v>
      </c>
      <c r="H11" s="96">
        <v>8.3723401261458612</v>
      </c>
      <c r="I11" s="96">
        <v>8.4277053542200644</v>
      </c>
      <c r="J11" s="96">
        <v>8.5187396343689983</v>
      </c>
      <c r="K11" s="96">
        <v>8.6214408073712896</v>
      </c>
      <c r="L11" s="96">
        <v>8.7633412538383588</v>
      </c>
      <c r="M11" s="96">
        <v>8.9084110828181551</v>
      </c>
      <c r="N11" s="96">
        <v>9.072661616812006</v>
      </c>
      <c r="O11" s="96">
        <v>9.2522541816474355</v>
      </c>
      <c r="P11" s="96">
        <v>9.4493073945568788</v>
      </c>
      <c r="Q11" s="96">
        <v>9.65174035727334</v>
      </c>
      <c r="R11" s="96">
        <v>9.8558551778394907</v>
      </c>
      <c r="S11" s="96">
        <v>10.063783891288237</v>
      </c>
      <c r="T11" s="96">
        <v>10.310372833097878</v>
      </c>
    </row>
    <row r="12" spans="1:20" x14ac:dyDescent="0.3">
      <c r="A12" s="1" t="s">
        <v>96</v>
      </c>
      <c r="B12" s="96">
        <v>7.6093364237358685</v>
      </c>
      <c r="C12" s="96">
        <v>7.6183895890866937</v>
      </c>
      <c r="D12" s="96">
        <v>7.6325145443474902</v>
      </c>
      <c r="E12" s="96">
        <v>7.6553613393846032</v>
      </c>
      <c r="F12" s="96">
        <v>7.6850077631853102</v>
      </c>
      <c r="G12" s="96">
        <v>7.7090522759218088</v>
      </c>
      <c r="H12" s="96">
        <v>7.7519349769038683</v>
      </c>
      <c r="I12" s="96">
        <v>7.793703678151183</v>
      </c>
      <c r="J12" s="96">
        <v>7.8776982638645423</v>
      </c>
      <c r="K12" s="96">
        <v>7.9806367583886182</v>
      </c>
      <c r="L12" s="96">
        <v>8.0955150016215143</v>
      </c>
      <c r="M12" s="96">
        <v>8.2097086624193985</v>
      </c>
      <c r="N12" s="96">
        <v>8.3333030458722863</v>
      </c>
      <c r="O12" s="96">
        <v>8.4571185407820444</v>
      </c>
      <c r="P12" s="96">
        <v>8.5804812289281802</v>
      </c>
      <c r="Q12" s="96">
        <v>8.7026087090636839</v>
      </c>
      <c r="R12" s="96">
        <v>8.8298186522589273</v>
      </c>
      <c r="S12" s="96">
        <v>8.9599803895942109</v>
      </c>
      <c r="T12" s="96">
        <v>9.1014359548055381</v>
      </c>
    </row>
    <row r="13" spans="1:20" x14ac:dyDescent="0.3">
      <c r="T13" s="45"/>
    </row>
    <row r="14" spans="1:20" x14ac:dyDescent="0.3">
      <c r="A14" t="s">
        <v>126</v>
      </c>
      <c r="B14">
        <v>3530699</v>
      </c>
      <c r="C14">
        <v>3569531</v>
      </c>
      <c r="D14">
        <v>3614941</v>
      </c>
      <c r="E14">
        <v>3667190</v>
      </c>
      <c r="F14">
        <v>3724957</v>
      </c>
      <c r="G14">
        <v>3783952</v>
      </c>
      <c r="H14">
        <v>3856193</v>
      </c>
      <c r="I14">
        <v>3932334</v>
      </c>
      <c r="J14">
        <v>4034360</v>
      </c>
      <c r="K14">
        <v>4150275</v>
      </c>
      <c r="L14">
        <v>4275632</v>
      </c>
      <c r="M14">
        <v>4403415</v>
      </c>
      <c r="N14">
        <v>4539816</v>
      </c>
      <c r="O14">
        <v>4679140</v>
      </c>
      <c r="P14">
        <v>4821370</v>
      </c>
      <c r="Q14">
        <v>4965427</v>
      </c>
      <c r="R14">
        <v>5114654</v>
      </c>
      <c r="S14">
        <v>5267866</v>
      </c>
      <c r="T14">
        <v>5426490</v>
      </c>
    </row>
  </sheetData>
  <mergeCells count="1">
    <mergeCell ref="C1:T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selection activeCell="F3" sqref="F3"/>
    </sheetView>
  </sheetViews>
  <sheetFormatPr defaultRowHeight="14.4" x14ac:dyDescent="0.3"/>
  <cols>
    <col min="3" max="3" width="13.5546875" customWidth="1"/>
    <col min="4" max="4" width="11.33203125" customWidth="1"/>
  </cols>
  <sheetData>
    <row r="1" spans="1:8" ht="33" customHeight="1" x14ac:dyDescent="0.3">
      <c r="A1" s="10" t="s">
        <v>17</v>
      </c>
      <c r="B1" s="10" t="s">
        <v>52</v>
      </c>
      <c r="C1" s="104" t="s">
        <v>73</v>
      </c>
      <c r="D1" s="104"/>
    </row>
    <row r="2" spans="1:8" x14ac:dyDescent="0.3">
      <c r="A2" s="10"/>
      <c r="B2" s="10"/>
      <c r="C2" s="10" t="s">
        <v>21</v>
      </c>
      <c r="D2" s="10" t="s">
        <v>22</v>
      </c>
    </row>
    <row r="3" spans="1:8" x14ac:dyDescent="0.3">
      <c r="A3" s="10">
        <v>2002</v>
      </c>
      <c r="B3" s="11">
        <v>2.4500000000000002</v>
      </c>
      <c r="C3" s="14">
        <v>59.894256565952112</v>
      </c>
      <c r="D3" s="14">
        <v>67.187060519453823</v>
      </c>
      <c r="G3" s="21"/>
      <c r="H3" s="21"/>
    </row>
    <row r="4" spans="1:8" x14ac:dyDescent="0.3">
      <c r="A4" s="10">
        <v>2003</v>
      </c>
      <c r="B4" s="11">
        <v>2.42</v>
      </c>
      <c r="C4" s="14">
        <v>59.836585700330382</v>
      </c>
      <c r="D4" s="14">
        <v>67.883578660217012</v>
      </c>
      <c r="G4" s="21"/>
      <c r="H4" s="21"/>
    </row>
    <row r="5" spans="1:8" x14ac:dyDescent="0.3">
      <c r="A5" s="10">
        <v>2004</v>
      </c>
      <c r="B5" s="11">
        <v>2.54</v>
      </c>
      <c r="C5" s="14">
        <v>60.006351514916673</v>
      </c>
      <c r="D5" s="14">
        <v>68.056016294664744</v>
      </c>
      <c r="G5" s="21"/>
      <c r="H5" s="21"/>
    </row>
    <row r="6" spans="1:8" x14ac:dyDescent="0.3">
      <c r="A6" s="10">
        <v>2005</v>
      </c>
      <c r="B6" s="11">
        <v>2.59</v>
      </c>
      <c r="C6" s="14">
        <v>60.010609268457983</v>
      </c>
      <c r="D6" s="14">
        <v>68.076319879558483</v>
      </c>
      <c r="G6" s="21"/>
      <c r="H6" s="21"/>
    </row>
    <row r="7" spans="1:8" x14ac:dyDescent="0.3">
      <c r="A7" s="10">
        <v>2006</v>
      </c>
      <c r="B7" s="11">
        <v>2.63</v>
      </c>
      <c r="C7" s="14">
        <v>60.023659531305974</v>
      </c>
      <c r="D7" s="14">
        <v>68.22</v>
      </c>
      <c r="G7" s="21"/>
      <c r="H7" s="21"/>
    </row>
    <row r="8" spans="1:8" x14ac:dyDescent="0.3">
      <c r="A8" s="10">
        <v>2007</v>
      </c>
      <c r="B8" s="11">
        <v>2.65</v>
      </c>
      <c r="C8" s="14">
        <v>60.317794302812153</v>
      </c>
      <c r="D8" s="14">
        <v>68.238102691814319</v>
      </c>
      <c r="G8" s="21"/>
      <c r="H8" s="21"/>
    </row>
    <row r="9" spans="1:8" x14ac:dyDescent="0.3">
      <c r="A9" s="10">
        <v>2008</v>
      </c>
      <c r="B9" s="11">
        <v>2.66</v>
      </c>
      <c r="C9" s="14">
        <v>60.385384415406783</v>
      </c>
      <c r="D9" s="14">
        <v>68.190387141965445</v>
      </c>
      <c r="G9" s="21"/>
      <c r="H9" s="21"/>
    </row>
    <row r="10" spans="1:8" x14ac:dyDescent="0.3">
      <c r="A10" s="10">
        <v>2009</v>
      </c>
      <c r="B10" s="11">
        <v>2.62</v>
      </c>
      <c r="C10" s="14">
        <v>60.351099268463329</v>
      </c>
      <c r="D10" s="14">
        <v>68.29028752948085</v>
      </c>
      <c r="G10" s="21"/>
      <c r="H10" s="21"/>
    </row>
    <row r="11" spans="1:8" x14ac:dyDescent="0.3">
      <c r="A11" s="10">
        <v>2010</v>
      </c>
      <c r="B11" s="11">
        <v>2.58</v>
      </c>
      <c r="C11" s="14">
        <v>61.737537956426998</v>
      </c>
      <c r="D11" s="14">
        <v>68.397778127650696</v>
      </c>
      <c r="G11" s="21"/>
      <c r="H11" s="21"/>
    </row>
    <row r="12" spans="1:8" x14ac:dyDescent="0.3">
      <c r="A12" s="10">
        <v>2011</v>
      </c>
      <c r="B12" s="11">
        <v>2.5099999999999998</v>
      </c>
      <c r="C12" s="14">
        <v>62.854340784081479</v>
      </c>
      <c r="D12" s="14">
        <v>68.937881115749192</v>
      </c>
      <c r="G12" s="21"/>
      <c r="H12" s="21"/>
    </row>
    <row r="13" spans="1:8" x14ac:dyDescent="0.3">
      <c r="A13" s="10">
        <v>2012</v>
      </c>
      <c r="B13" s="11">
        <v>2.46</v>
      </c>
      <c r="C13" s="14">
        <v>63.230242845963517</v>
      </c>
      <c r="D13" s="14">
        <v>69.409593135692518</v>
      </c>
      <c r="G13" s="21"/>
      <c r="H13" s="21"/>
    </row>
    <row r="14" spans="1:8" x14ac:dyDescent="0.3">
      <c r="A14" s="10">
        <v>2013</v>
      </c>
      <c r="B14" s="11">
        <v>2.42</v>
      </c>
      <c r="C14" s="14">
        <v>63.46020396199517</v>
      </c>
      <c r="D14" s="14">
        <v>69.855344184713616</v>
      </c>
      <c r="G14" s="21"/>
      <c r="H14" s="21"/>
    </row>
    <row r="15" spans="1:8" x14ac:dyDescent="0.3">
      <c r="A15" s="10">
        <v>2014</v>
      </c>
      <c r="B15" s="11">
        <v>2.39</v>
      </c>
      <c r="C15" s="14">
        <v>63.578156922790818</v>
      </c>
      <c r="D15" s="14">
        <v>69.89768709734831</v>
      </c>
      <c r="G15" s="21"/>
      <c r="H15" s="21"/>
    </row>
    <row r="16" spans="1:8" x14ac:dyDescent="0.3">
      <c r="A16" s="10">
        <v>2015</v>
      </c>
      <c r="B16" s="11">
        <v>2.38</v>
      </c>
      <c r="C16" s="14">
        <v>63.702352807101541</v>
      </c>
      <c r="D16" s="14">
        <v>70.171268394275771</v>
      </c>
      <c r="G16" s="21"/>
      <c r="H16" s="21"/>
    </row>
    <row r="17" spans="1:8" x14ac:dyDescent="0.3">
      <c r="A17" s="16">
        <v>2016</v>
      </c>
      <c r="B17" s="32">
        <v>2.37</v>
      </c>
      <c r="C17" s="17">
        <v>63.73332923159618</v>
      </c>
      <c r="D17" s="17">
        <v>70.203243342531962</v>
      </c>
      <c r="G17" s="21"/>
      <c r="H17" s="21"/>
    </row>
    <row r="18" spans="1:8" x14ac:dyDescent="0.3">
      <c r="A18" s="28">
        <v>2017</v>
      </c>
      <c r="B18" s="64">
        <v>2.36</v>
      </c>
      <c r="C18" s="65">
        <v>64.012136945100963</v>
      </c>
      <c r="D18" s="65">
        <v>70.535500169432197</v>
      </c>
      <c r="G18" s="21"/>
      <c r="H18" s="21"/>
    </row>
    <row r="19" spans="1:8" x14ac:dyDescent="0.3">
      <c r="A19" s="16">
        <v>2018</v>
      </c>
      <c r="B19" s="64">
        <v>2.35</v>
      </c>
      <c r="C19" s="65">
        <v>64.038211032896072</v>
      </c>
      <c r="D19" s="65">
        <v>70.542684597349336</v>
      </c>
      <c r="G19" s="21"/>
      <c r="H19" s="21"/>
    </row>
    <row r="20" spans="1:8" x14ac:dyDescent="0.3">
      <c r="A20" s="16">
        <v>2019</v>
      </c>
      <c r="B20" s="66">
        <v>2.34</v>
      </c>
      <c r="C20" s="65">
        <v>64.298334680922622</v>
      </c>
      <c r="D20" s="65">
        <v>70.677804876110557</v>
      </c>
      <c r="G20" s="21"/>
      <c r="H20" s="21"/>
    </row>
    <row r="21" spans="1:8" x14ac:dyDescent="0.3">
      <c r="A21" s="16">
        <v>2020</v>
      </c>
      <c r="B21" s="80">
        <v>2.33</v>
      </c>
      <c r="C21" s="79">
        <v>64.552451235792688</v>
      </c>
      <c r="D21" s="79">
        <v>71.324700518363585</v>
      </c>
      <c r="G21" s="21"/>
      <c r="H21" s="21"/>
    </row>
  </sheetData>
  <mergeCells count="1">
    <mergeCell ref="C1:D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4"/>
  <sheetViews>
    <sheetView workbookViewId="0">
      <selection activeCell="H15" sqref="H15"/>
    </sheetView>
  </sheetViews>
  <sheetFormatPr defaultRowHeight="14.4" x14ac:dyDescent="0.3"/>
  <cols>
    <col min="2" max="2" width="15.33203125" customWidth="1"/>
    <col min="3" max="3" width="17.5546875" customWidth="1"/>
    <col min="4" max="4" width="11.5546875" bestFit="1" customWidth="1"/>
  </cols>
  <sheetData>
    <row r="2" spans="2:7" ht="15" thickBot="1" x14ac:dyDescent="0.35"/>
    <row r="3" spans="2:7" ht="24.6" thickBot="1" x14ac:dyDescent="0.35">
      <c r="B3" s="67"/>
      <c r="C3" s="68" t="s">
        <v>49</v>
      </c>
      <c r="D3" s="69" t="s">
        <v>20</v>
      </c>
    </row>
    <row r="4" spans="2:7" ht="15" thickBot="1" x14ac:dyDescent="0.35">
      <c r="B4" s="70" t="s">
        <v>50</v>
      </c>
      <c r="C4" s="71">
        <v>6734000.8145964053</v>
      </c>
      <c r="D4" s="61">
        <v>11.294423676014793</v>
      </c>
      <c r="F4" s="5"/>
      <c r="G4" s="5"/>
    </row>
    <row r="5" spans="2:7" ht="15" thickBot="1" x14ac:dyDescent="0.35">
      <c r="B5" s="70" t="s">
        <v>10</v>
      </c>
      <c r="C5" s="72">
        <v>2928902.5544469678</v>
      </c>
      <c r="D5" s="61">
        <v>4.9124238719992883</v>
      </c>
      <c r="F5" s="5"/>
      <c r="G5" s="5"/>
    </row>
    <row r="6" spans="2:7" ht="15" thickBot="1" x14ac:dyDescent="0.35">
      <c r="B6" s="70" t="s">
        <v>11</v>
      </c>
      <c r="C6" s="72">
        <v>15488136.678853774</v>
      </c>
      <c r="D6" s="61">
        <v>25.977065108728141</v>
      </c>
      <c r="F6" s="5"/>
      <c r="G6" s="5"/>
    </row>
    <row r="7" spans="2:7" ht="15" thickBot="1" x14ac:dyDescent="0.35">
      <c r="B7" s="70" t="s">
        <v>12</v>
      </c>
      <c r="C7" s="72">
        <v>11531628.094885804</v>
      </c>
      <c r="D7" s="61">
        <v>19.341116368083117</v>
      </c>
      <c r="F7" s="5"/>
      <c r="G7" s="5"/>
    </row>
    <row r="8" spans="2:7" ht="15" thickBot="1" x14ac:dyDescent="0.35">
      <c r="B8" s="70" t="s">
        <v>13</v>
      </c>
      <c r="C8" s="72">
        <v>5852552.5410947548</v>
      </c>
      <c r="D8" s="61">
        <v>9.8160380144270647</v>
      </c>
      <c r="F8" s="5"/>
      <c r="G8" s="5"/>
    </row>
    <row r="9" spans="2:7" ht="15" thickBot="1" x14ac:dyDescent="0.35">
      <c r="B9" s="70" t="s">
        <v>14</v>
      </c>
      <c r="C9" s="72">
        <v>4679786.3590523321</v>
      </c>
      <c r="D9" s="61">
        <v>7.8490471426442134</v>
      </c>
      <c r="F9" s="5"/>
      <c r="G9" s="5"/>
    </row>
    <row r="10" spans="2:7" ht="15" thickBot="1" x14ac:dyDescent="0.35">
      <c r="B10" s="70" t="s">
        <v>15</v>
      </c>
      <c r="C10" s="72">
        <v>1292786.0863071291</v>
      </c>
      <c r="D10" s="61">
        <v>2.1682910625078167</v>
      </c>
      <c r="F10" s="5"/>
      <c r="G10" s="5"/>
    </row>
    <row r="11" spans="2:7" ht="15" thickBot="1" x14ac:dyDescent="0.35">
      <c r="B11" s="70" t="s">
        <v>16</v>
      </c>
      <c r="C11" s="72">
        <v>4108816.0527596646</v>
      </c>
      <c r="D11" s="61">
        <v>6.8914023898079577</v>
      </c>
      <c r="F11" s="5"/>
      <c r="G11" s="5"/>
    </row>
    <row r="12" spans="2:7" ht="15" thickBot="1" x14ac:dyDescent="0.35">
      <c r="B12" s="70" t="s">
        <v>51</v>
      </c>
      <c r="C12" s="72">
        <v>7005740.8180031693</v>
      </c>
      <c r="D12" s="61">
        <v>11.75019236578761</v>
      </c>
      <c r="F12" s="5"/>
      <c r="G12" s="5"/>
    </row>
    <row r="13" spans="2:7" ht="15" thickBot="1" x14ac:dyDescent="0.35">
      <c r="B13" s="70" t="s">
        <v>9</v>
      </c>
      <c r="C13" s="73">
        <v>59622350</v>
      </c>
      <c r="D13" s="61">
        <v>100.00000000000001</v>
      </c>
      <c r="F13" s="5"/>
      <c r="G13" s="5"/>
    </row>
    <row r="14" spans="2:7" x14ac:dyDescent="0.3">
      <c r="C14" s="49"/>
      <c r="D14" s="49"/>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17"/>
  <sheetViews>
    <sheetView workbookViewId="0">
      <selection activeCell="J17" sqref="J17"/>
    </sheetView>
  </sheetViews>
  <sheetFormatPr defaultRowHeight="14.4" x14ac:dyDescent="0.3"/>
  <cols>
    <col min="3" max="3" width="10.6640625" customWidth="1"/>
    <col min="4" max="4" width="12.33203125" customWidth="1"/>
    <col min="6" max="6" width="22.44140625" customWidth="1"/>
  </cols>
  <sheetData>
    <row r="1" spans="2:12" ht="15" thickBot="1" x14ac:dyDescent="0.35">
      <c r="B1" s="24"/>
      <c r="C1" s="25" t="s">
        <v>5</v>
      </c>
      <c r="D1" s="25" t="s">
        <v>7</v>
      </c>
      <c r="E1" s="25" t="s">
        <v>8</v>
      </c>
      <c r="F1" s="37" t="s">
        <v>94</v>
      </c>
    </row>
    <row r="2" spans="2:12" ht="15" thickBot="1" x14ac:dyDescent="0.35">
      <c r="B2" s="26" t="s">
        <v>93</v>
      </c>
      <c r="C2" s="27">
        <v>632633</v>
      </c>
      <c r="D2" s="27">
        <v>36908</v>
      </c>
      <c r="E2" s="27">
        <v>-202868</v>
      </c>
      <c r="F2" s="47">
        <v>466673</v>
      </c>
      <c r="G2" s="7"/>
      <c r="H2" s="7"/>
      <c r="I2" s="7"/>
      <c r="J2" s="7"/>
      <c r="K2" s="7"/>
      <c r="L2" s="7"/>
    </row>
    <row r="3" spans="2:12" ht="15" thickBot="1" x14ac:dyDescent="0.35">
      <c r="B3" s="26" t="s">
        <v>61</v>
      </c>
      <c r="C3" s="27">
        <v>565916</v>
      </c>
      <c r="D3" s="27">
        <v>25310</v>
      </c>
      <c r="E3" s="27">
        <v>-99574</v>
      </c>
      <c r="F3" s="48">
        <v>491652</v>
      </c>
      <c r="G3" s="7"/>
      <c r="H3" s="7"/>
      <c r="I3" s="7"/>
      <c r="J3" s="7"/>
      <c r="K3" s="7"/>
      <c r="L3" s="7"/>
    </row>
    <row r="4" spans="2:12" ht="15" thickBot="1" x14ac:dyDescent="0.35">
      <c r="B4" s="26" t="s">
        <v>62</v>
      </c>
      <c r="C4" s="27">
        <v>815780</v>
      </c>
      <c r="D4" s="27">
        <v>43222</v>
      </c>
      <c r="E4" s="27">
        <v>-106787</v>
      </c>
      <c r="F4" s="48">
        <v>752215</v>
      </c>
      <c r="G4" s="7"/>
      <c r="H4" s="7"/>
      <c r="I4" s="7"/>
      <c r="J4" s="7"/>
      <c r="K4" s="7"/>
      <c r="L4" s="7"/>
    </row>
    <row r="5" spans="2:12" ht="15" thickBot="1" x14ac:dyDescent="0.35">
      <c r="B5" s="26" t="s">
        <v>63</v>
      </c>
      <c r="C5" s="27">
        <v>972995</v>
      </c>
      <c r="D5" s="27">
        <v>54697</v>
      </c>
      <c r="E5" s="27">
        <v>-111346</v>
      </c>
      <c r="F5" s="48">
        <v>916346</v>
      </c>
      <c r="G5" s="7"/>
      <c r="H5" s="7"/>
      <c r="I5" s="7"/>
      <c r="J5" s="7"/>
      <c r="K5" s="7"/>
      <c r="L5" s="7"/>
    </row>
    <row r="6" spans="2:12" ht="15" thickBot="1" x14ac:dyDescent="0.35">
      <c r="B6" s="26" t="s">
        <v>72</v>
      </c>
      <c r="C6" s="27">
        <v>867860</v>
      </c>
      <c r="D6" s="27">
        <v>44921</v>
      </c>
      <c r="E6" s="27">
        <v>-86520</v>
      </c>
      <c r="F6" s="48">
        <v>826261</v>
      </c>
      <c r="G6" s="7"/>
      <c r="H6" s="7"/>
      <c r="I6" s="7"/>
      <c r="J6" s="7"/>
      <c r="K6" s="7"/>
      <c r="L6" s="7"/>
    </row>
    <row r="14" spans="2:12" x14ac:dyDescent="0.3">
      <c r="C14" s="7"/>
      <c r="D14" s="7"/>
      <c r="E14" s="7"/>
      <c r="F14" s="7"/>
      <c r="G14" s="7"/>
      <c r="H14" s="7"/>
    </row>
    <row r="15" spans="2:12" x14ac:dyDescent="0.3">
      <c r="C15" s="7"/>
      <c r="D15" s="7"/>
      <c r="E15" s="7"/>
      <c r="F15" s="7"/>
      <c r="G15" s="7"/>
      <c r="H15" s="7"/>
    </row>
    <row r="16" spans="2:12" x14ac:dyDescent="0.3">
      <c r="C16" s="7"/>
      <c r="D16" s="7"/>
      <c r="E16" s="7"/>
      <c r="F16" s="7"/>
      <c r="G16" s="7"/>
      <c r="H16" s="7"/>
    </row>
    <row r="17" spans="3:8" x14ac:dyDescent="0.3">
      <c r="C17" s="7"/>
      <c r="D17" s="7"/>
      <c r="E17" s="7"/>
      <c r="F17" s="7"/>
      <c r="G17" s="7"/>
      <c r="H17" s="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
  <sheetViews>
    <sheetView workbookViewId="0">
      <selection activeCell="F21" sqref="F21"/>
    </sheetView>
  </sheetViews>
  <sheetFormatPr defaultRowHeight="14.4" x14ac:dyDescent="0.3"/>
  <cols>
    <col min="2" max="2" width="17.44140625" customWidth="1"/>
    <col min="3" max="7" width="11.44140625" bestFit="1" customWidth="1"/>
    <col min="8" max="9" width="10.44140625" bestFit="1" customWidth="1"/>
  </cols>
  <sheetData>
    <row r="1" spans="1:18" x14ac:dyDescent="0.3">
      <c r="A1" s="97"/>
      <c r="B1" s="98"/>
      <c r="C1" s="105" t="s">
        <v>125</v>
      </c>
      <c r="D1" s="105"/>
      <c r="E1" s="105"/>
      <c r="F1" s="98"/>
      <c r="G1" s="98"/>
      <c r="H1" s="98"/>
      <c r="I1" s="99"/>
    </row>
    <row r="2" spans="1:18" ht="22.5" customHeight="1" x14ac:dyDescent="0.3">
      <c r="A2" s="74"/>
      <c r="B2" s="76" t="s">
        <v>109</v>
      </c>
      <c r="C2" s="30" t="s">
        <v>21</v>
      </c>
      <c r="D2" s="30" t="s">
        <v>22</v>
      </c>
      <c r="E2" s="30" t="s">
        <v>115</v>
      </c>
      <c r="F2" s="75" t="s">
        <v>110</v>
      </c>
      <c r="G2" s="75" t="s">
        <v>111</v>
      </c>
      <c r="H2" s="75" t="s">
        <v>112</v>
      </c>
      <c r="I2" s="75" t="s">
        <v>113</v>
      </c>
    </row>
    <row r="3" spans="1:18" x14ac:dyDescent="0.3">
      <c r="A3" s="10">
        <v>2002</v>
      </c>
      <c r="B3" s="17">
        <v>21.186276207546342</v>
      </c>
      <c r="C3" s="42">
        <v>53.5</v>
      </c>
      <c r="D3" s="42">
        <v>57.9</v>
      </c>
      <c r="E3" s="42">
        <v>55.8</v>
      </c>
      <c r="F3" s="42">
        <v>55.5</v>
      </c>
      <c r="G3" s="42">
        <v>75.3</v>
      </c>
      <c r="H3" s="42">
        <v>12.895551930282105</v>
      </c>
      <c r="I3" s="42">
        <v>0.82907242772642364</v>
      </c>
      <c r="K3" s="21"/>
      <c r="L3" s="21"/>
      <c r="M3" s="21"/>
      <c r="N3" s="21"/>
      <c r="O3" s="21"/>
      <c r="P3" s="21"/>
      <c r="Q3" s="21"/>
      <c r="R3" s="6"/>
    </row>
    <row r="4" spans="1:18" x14ac:dyDescent="0.3">
      <c r="A4" s="10">
        <v>2003</v>
      </c>
      <c r="B4" s="17">
        <v>21.14916587628829</v>
      </c>
      <c r="C4" s="42">
        <v>52.9</v>
      </c>
      <c r="D4" s="42">
        <v>57.6</v>
      </c>
      <c r="E4" s="42">
        <v>55.4</v>
      </c>
      <c r="F4" s="42">
        <v>57.2</v>
      </c>
      <c r="G4" s="42">
        <v>76.8</v>
      </c>
      <c r="H4" s="42">
        <v>13.20747722170384</v>
      </c>
      <c r="I4" s="42">
        <v>0.79416886545844478</v>
      </c>
      <c r="K4" s="21"/>
      <c r="L4" s="21"/>
      <c r="M4" s="21"/>
      <c r="N4" s="21"/>
      <c r="O4" s="21"/>
      <c r="P4" s="21"/>
      <c r="Q4" s="21"/>
      <c r="R4" s="6"/>
    </row>
    <row r="5" spans="1:18" x14ac:dyDescent="0.3">
      <c r="A5" s="10">
        <v>2004</v>
      </c>
      <c r="B5" s="17">
        <v>22.331265152055472</v>
      </c>
      <c r="C5" s="42">
        <v>52.6</v>
      </c>
      <c r="D5" s="42">
        <v>56.7</v>
      </c>
      <c r="E5" s="42">
        <v>54.7</v>
      </c>
      <c r="F5" s="42">
        <v>55.7</v>
      </c>
      <c r="G5" s="42">
        <v>76.5</v>
      </c>
      <c r="H5" s="42">
        <v>13.67861830271811</v>
      </c>
      <c r="I5" s="42">
        <v>0.86526468493373621</v>
      </c>
      <c r="K5" s="21"/>
      <c r="L5" s="21"/>
      <c r="M5" s="21"/>
      <c r="N5" s="21"/>
      <c r="O5" s="21"/>
      <c r="P5" s="21"/>
      <c r="Q5" s="21"/>
      <c r="R5" s="6"/>
    </row>
    <row r="6" spans="1:18" x14ac:dyDescent="0.3">
      <c r="A6" s="10">
        <v>2005</v>
      </c>
      <c r="B6" s="17">
        <v>23.00459890740461</v>
      </c>
      <c r="C6" s="42">
        <v>52.4</v>
      </c>
      <c r="D6" s="42">
        <v>56</v>
      </c>
      <c r="E6" s="42">
        <v>54.2</v>
      </c>
      <c r="F6" s="42">
        <v>55.6</v>
      </c>
      <c r="G6" s="42">
        <v>75.099999999999994</v>
      </c>
      <c r="H6" s="42">
        <v>14.103547060560352</v>
      </c>
      <c r="I6" s="42">
        <v>0.89010518468442601</v>
      </c>
      <c r="K6" s="21"/>
      <c r="L6" s="21"/>
      <c r="M6" s="21"/>
      <c r="N6" s="21"/>
      <c r="O6" s="21"/>
      <c r="P6" s="21"/>
      <c r="Q6" s="21"/>
      <c r="R6" s="6"/>
    </row>
    <row r="7" spans="1:18" x14ac:dyDescent="0.3">
      <c r="A7" s="10">
        <v>2006</v>
      </c>
      <c r="B7" s="17">
        <v>23.453676580069764</v>
      </c>
      <c r="C7" s="42">
        <v>52.3</v>
      </c>
      <c r="D7" s="42">
        <v>55.7</v>
      </c>
      <c r="E7" s="42">
        <v>54.1</v>
      </c>
      <c r="F7" s="42">
        <v>53.8</v>
      </c>
      <c r="G7" s="42">
        <v>72.400000000000006</v>
      </c>
      <c r="H7" s="42">
        <v>14.348147331613811</v>
      </c>
      <c r="I7" s="42">
        <v>0.91055292484559514</v>
      </c>
      <c r="K7" s="21"/>
      <c r="L7" s="21"/>
      <c r="M7" s="21"/>
      <c r="N7" s="21"/>
      <c r="O7" s="21"/>
      <c r="P7" s="21"/>
      <c r="Q7" s="21"/>
      <c r="R7" s="6"/>
    </row>
    <row r="8" spans="1:18" x14ac:dyDescent="0.3">
      <c r="A8" s="10">
        <v>2007</v>
      </c>
      <c r="B8" s="17">
        <v>23.857558050521376</v>
      </c>
      <c r="C8" s="42">
        <v>52.8</v>
      </c>
      <c r="D8" s="42">
        <v>56.2</v>
      </c>
      <c r="E8" s="42">
        <v>54.6</v>
      </c>
      <c r="F8" s="42">
        <v>49.5</v>
      </c>
      <c r="G8" s="42">
        <v>68</v>
      </c>
      <c r="H8" s="42">
        <v>14.131784782940466</v>
      </c>
      <c r="I8" s="42">
        <v>0.97257732675809105</v>
      </c>
      <c r="K8" s="21"/>
      <c r="L8" s="21"/>
      <c r="M8" s="21"/>
      <c r="N8" s="21"/>
      <c r="O8" s="21"/>
      <c r="P8" s="21"/>
      <c r="Q8" s="21"/>
      <c r="R8" s="6"/>
    </row>
    <row r="9" spans="1:18" x14ac:dyDescent="0.3">
      <c r="A9" s="10">
        <v>2008</v>
      </c>
      <c r="B9" s="17">
        <v>24.055506866039298</v>
      </c>
      <c r="C9" s="42">
        <v>53.4</v>
      </c>
      <c r="D9" s="42">
        <v>57</v>
      </c>
      <c r="E9" s="42">
        <v>55.2</v>
      </c>
      <c r="F9" s="42">
        <v>47.4</v>
      </c>
      <c r="G9" s="42">
        <v>64</v>
      </c>
      <c r="H9" s="42">
        <v>13.752965152675221</v>
      </c>
      <c r="I9" s="42">
        <v>1.0302541713364075</v>
      </c>
      <c r="K9" s="21"/>
      <c r="L9" s="21"/>
      <c r="M9" s="21"/>
      <c r="N9" s="21"/>
      <c r="O9" s="21"/>
      <c r="P9" s="21"/>
      <c r="Q9" s="21"/>
      <c r="R9" s="6"/>
    </row>
    <row r="10" spans="1:18" x14ac:dyDescent="0.3">
      <c r="A10" s="10">
        <v>2009</v>
      </c>
      <c r="B10" s="17">
        <v>23.850334594404185</v>
      </c>
      <c r="C10" s="42">
        <v>54.5</v>
      </c>
      <c r="D10" s="42">
        <v>59.3</v>
      </c>
      <c r="E10" s="42">
        <v>57</v>
      </c>
      <c r="F10" s="42">
        <v>44</v>
      </c>
      <c r="G10" s="42">
        <v>57.1</v>
      </c>
      <c r="H10" s="42">
        <v>12.751691513197224</v>
      </c>
      <c r="I10" s="42">
        <v>1.1098643081206963</v>
      </c>
      <c r="K10" s="21"/>
      <c r="L10" s="21"/>
      <c r="M10" s="21"/>
      <c r="N10" s="21"/>
      <c r="O10" s="21"/>
      <c r="P10" s="21"/>
      <c r="Q10" s="21"/>
      <c r="R10" s="6"/>
    </row>
    <row r="11" spans="1:18" x14ac:dyDescent="0.3">
      <c r="A11" s="10">
        <v>2010</v>
      </c>
      <c r="B11" s="17">
        <v>23.505567135754038</v>
      </c>
      <c r="C11" s="42">
        <v>55.8</v>
      </c>
      <c r="D11" s="42">
        <v>60.9</v>
      </c>
      <c r="E11" s="42">
        <v>58.4</v>
      </c>
      <c r="F11" s="42">
        <v>38.200000000000003</v>
      </c>
      <c r="G11" s="42">
        <v>53.5</v>
      </c>
      <c r="H11" s="42">
        <v>11.764997401704559</v>
      </c>
      <c r="I11" s="42">
        <v>1.174056973404948</v>
      </c>
      <c r="K11" s="21"/>
      <c r="L11" s="21"/>
      <c r="M11" s="21"/>
      <c r="N11" s="21"/>
      <c r="O11" s="21"/>
      <c r="P11" s="21"/>
      <c r="Q11" s="21"/>
      <c r="R11" s="6"/>
    </row>
    <row r="12" spans="1:18" x14ac:dyDescent="0.3">
      <c r="A12" s="10">
        <v>2011</v>
      </c>
      <c r="B12" s="17">
        <v>22.917081736438416</v>
      </c>
      <c r="C12" s="42">
        <v>57.4</v>
      </c>
      <c r="D12" s="42">
        <v>62.8</v>
      </c>
      <c r="E12" s="42">
        <v>60.2</v>
      </c>
      <c r="F12" s="42">
        <v>36.9</v>
      </c>
      <c r="G12" s="42">
        <v>48.8</v>
      </c>
      <c r="H12" s="42">
        <v>10.793086395975379</v>
      </c>
      <c r="I12" s="42">
        <v>1.2123995340463039</v>
      </c>
      <c r="K12" s="21"/>
      <c r="L12" s="21"/>
      <c r="M12" s="21"/>
      <c r="N12" s="21"/>
      <c r="O12" s="21"/>
      <c r="P12" s="21"/>
      <c r="Q12" s="21"/>
      <c r="R12" s="6"/>
    </row>
    <row r="13" spans="1:18" x14ac:dyDescent="0.3">
      <c r="A13" s="10">
        <v>2012</v>
      </c>
      <c r="B13" s="17">
        <v>22.420220504758284</v>
      </c>
      <c r="C13" s="42">
        <v>58.4</v>
      </c>
      <c r="D13" s="42">
        <v>63.9</v>
      </c>
      <c r="E13" s="42">
        <v>61.2</v>
      </c>
      <c r="F13" s="42">
        <v>34</v>
      </c>
      <c r="G13" s="42">
        <v>44.1</v>
      </c>
      <c r="H13" s="42">
        <v>10.271339728406554</v>
      </c>
      <c r="I13" s="42">
        <v>1.2148880776351729</v>
      </c>
      <c r="K13" s="21"/>
      <c r="L13" s="21"/>
      <c r="M13" s="21"/>
      <c r="N13" s="21"/>
      <c r="O13" s="21"/>
      <c r="P13" s="21"/>
      <c r="Q13" s="21"/>
      <c r="R13" s="6"/>
    </row>
    <row r="14" spans="1:18" x14ac:dyDescent="0.3">
      <c r="A14" s="10">
        <v>2013</v>
      </c>
      <c r="B14" s="17">
        <v>21.997801578986678</v>
      </c>
      <c r="C14" s="42">
        <v>59</v>
      </c>
      <c r="D14" s="42">
        <v>64.599999999999994</v>
      </c>
      <c r="E14" s="42">
        <v>61.9</v>
      </c>
      <c r="F14" s="42">
        <v>31.7</v>
      </c>
      <c r="G14" s="42">
        <v>41</v>
      </c>
      <c r="H14" s="42">
        <v>9.9921736390907725</v>
      </c>
      <c r="I14" s="42">
        <v>1.2005627939895906</v>
      </c>
      <c r="K14" s="21"/>
      <c r="L14" s="21"/>
      <c r="M14" s="21"/>
      <c r="N14" s="21"/>
      <c r="O14" s="21"/>
      <c r="P14" s="21"/>
      <c r="Q14" s="21"/>
      <c r="R14" s="6"/>
    </row>
    <row r="15" spans="1:18" x14ac:dyDescent="0.3">
      <c r="A15" s="10">
        <v>2014</v>
      </c>
      <c r="B15" s="17">
        <v>21.619575171550931</v>
      </c>
      <c r="C15" s="42">
        <v>59.8</v>
      </c>
      <c r="D15" s="42">
        <v>65.7</v>
      </c>
      <c r="E15" s="42">
        <v>62.8</v>
      </c>
      <c r="F15" s="42">
        <v>30.3</v>
      </c>
      <c r="G15" s="42">
        <v>39.799999999999997</v>
      </c>
      <c r="H15" s="42">
        <v>9.5789510589505973</v>
      </c>
      <c r="I15" s="42">
        <v>1.2040624112600338</v>
      </c>
      <c r="K15" s="21"/>
      <c r="L15" s="21"/>
      <c r="M15" s="21"/>
      <c r="N15" s="21"/>
      <c r="O15" s="21"/>
      <c r="P15" s="21"/>
      <c r="Q15" s="21"/>
      <c r="R15" s="6"/>
    </row>
    <row r="16" spans="1:18" x14ac:dyDescent="0.3">
      <c r="A16" s="16">
        <v>2015</v>
      </c>
      <c r="B16" s="17">
        <v>21.409732549052894</v>
      </c>
      <c r="C16" s="17">
        <v>60.2</v>
      </c>
      <c r="D16" s="17">
        <v>66</v>
      </c>
      <c r="E16" s="17">
        <v>63.2</v>
      </c>
      <c r="F16" s="17">
        <v>29</v>
      </c>
      <c r="G16" s="17">
        <v>39.200000000000003</v>
      </c>
      <c r="H16" s="17">
        <v>9.4810698153558448</v>
      </c>
      <c r="I16" s="17">
        <v>1.1928662733697046</v>
      </c>
      <c r="K16" s="21"/>
      <c r="L16" s="21"/>
      <c r="M16" s="21"/>
      <c r="N16" s="21"/>
      <c r="O16" s="21"/>
      <c r="P16" s="21"/>
      <c r="Q16" s="21"/>
      <c r="R16" s="6"/>
    </row>
    <row r="17" spans="1:18" x14ac:dyDescent="0.3">
      <c r="A17" s="2">
        <v>2016</v>
      </c>
      <c r="B17" s="17">
        <v>21.122345460503169</v>
      </c>
      <c r="C17" s="17">
        <v>60.9</v>
      </c>
      <c r="D17" s="17">
        <v>66.5</v>
      </c>
      <c r="E17" s="17">
        <v>63.8</v>
      </c>
      <c r="F17" s="17">
        <v>27.9</v>
      </c>
      <c r="G17" s="17">
        <v>38.700000000000003</v>
      </c>
      <c r="H17" s="17">
        <v>9.2380184848641669</v>
      </c>
      <c r="I17" s="17">
        <v>1.1884326975638999</v>
      </c>
      <c r="K17" s="21"/>
      <c r="L17" s="21"/>
      <c r="M17" s="21"/>
      <c r="N17" s="21"/>
      <c r="O17" s="21"/>
      <c r="P17" s="21"/>
      <c r="Q17" s="21"/>
      <c r="R17" s="6"/>
    </row>
    <row r="18" spans="1:18" x14ac:dyDescent="0.3">
      <c r="A18" s="2">
        <v>2017</v>
      </c>
      <c r="B18" s="17">
        <v>20.783372488783758</v>
      </c>
      <c r="C18" s="17">
        <v>61.5</v>
      </c>
      <c r="D18" s="17">
        <v>66.8</v>
      </c>
      <c r="E18" s="17">
        <v>64.2</v>
      </c>
      <c r="F18" s="17">
        <v>26.9</v>
      </c>
      <c r="G18" s="17">
        <v>38.200000000000003</v>
      </c>
      <c r="H18" s="17">
        <v>9.0770831469327096</v>
      </c>
      <c r="I18" s="17">
        <v>1.1706289341851048</v>
      </c>
      <c r="K18" s="21"/>
      <c r="L18" s="21"/>
      <c r="M18" s="21"/>
      <c r="N18" s="21"/>
      <c r="O18" s="21"/>
      <c r="P18" s="21"/>
      <c r="Q18" s="21"/>
      <c r="R18" s="6"/>
    </row>
    <row r="19" spans="1:18" x14ac:dyDescent="0.3">
      <c r="A19" s="16">
        <v>2018</v>
      </c>
      <c r="B19" s="17">
        <v>20.409223401427553</v>
      </c>
      <c r="C19" s="17">
        <v>61.8</v>
      </c>
      <c r="D19" s="17">
        <v>67.3</v>
      </c>
      <c r="E19" s="17">
        <v>64.599999999999994</v>
      </c>
      <c r="F19" s="17">
        <v>26</v>
      </c>
      <c r="G19" s="17">
        <v>37.9</v>
      </c>
      <c r="H19" s="17">
        <v>8.9345682749204904</v>
      </c>
      <c r="I19" s="17">
        <v>1.1474655126507061</v>
      </c>
      <c r="K19" s="21"/>
      <c r="L19" s="21"/>
      <c r="M19" s="21"/>
      <c r="N19" s="21"/>
      <c r="O19" s="21"/>
      <c r="P19" s="21"/>
      <c r="Q19" s="21"/>
      <c r="R19" s="6"/>
    </row>
    <row r="20" spans="1:18" x14ac:dyDescent="0.3">
      <c r="A20" s="16">
        <v>2019</v>
      </c>
      <c r="B20" s="17">
        <v>20.039332388962304</v>
      </c>
      <c r="C20" s="17">
        <v>62.2</v>
      </c>
      <c r="D20" s="17">
        <v>67.8</v>
      </c>
      <c r="E20" s="17">
        <v>65</v>
      </c>
      <c r="F20" s="17">
        <v>24.7</v>
      </c>
      <c r="G20" s="17">
        <v>36.5</v>
      </c>
      <c r="H20" s="17">
        <v>8.8040339851108147</v>
      </c>
      <c r="I20" s="17">
        <v>1.1235298403851488</v>
      </c>
      <c r="K20" s="21"/>
      <c r="L20" s="21"/>
      <c r="M20" s="21"/>
      <c r="N20" s="21"/>
      <c r="O20" s="21"/>
      <c r="P20" s="21"/>
      <c r="Q20" s="21"/>
      <c r="R20" s="6"/>
    </row>
    <row r="21" spans="1:18" x14ac:dyDescent="0.3">
      <c r="A21" s="16">
        <v>2020</v>
      </c>
      <c r="B21" s="79">
        <v>19.695969716054467</v>
      </c>
      <c r="C21" s="79">
        <v>62.5</v>
      </c>
      <c r="D21" s="79">
        <v>68.5</v>
      </c>
      <c r="E21" s="79">
        <v>65.599999999999994</v>
      </c>
      <c r="F21" s="79">
        <v>23.6</v>
      </c>
      <c r="G21" s="79">
        <v>34.1</v>
      </c>
      <c r="H21" s="79">
        <v>8.651185335700454</v>
      </c>
      <c r="I21" s="79">
        <v>1.1044784380354011</v>
      </c>
      <c r="K21" s="21"/>
      <c r="L21" s="21"/>
      <c r="M21" s="21"/>
      <c r="N21" s="21"/>
      <c r="O21" s="21"/>
      <c r="P21" s="21"/>
      <c r="Q21" s="21"/>
      <c r="R21" s="6"/>
    </row>
  </sheetData>
  <dataConsolidate>
    <dataRefs count="2">
      <dataRef ref="D3" sheet="Mortality Indicators over time"/>
      <dataRef ref="E3" sheet="Mortality Indicators over time"/>
    </dataRefs>
  </dataConsolidate>
  <mergeCells count="1">
    <mergeCell ref="C1:E1"/>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1"/>
  <sheetViews>
    <sheetView workbookViewId="0">
      <selection activeCell="K10" sqref="K10"/>
    </sheetView>
  </sheetViews>
  <sheetFormatPr defaultRowHeight="14.4" x14ac:dyDescent="0.3"/>
  <cols>
    <col min="2" max="2" width="10.6640625" customWidth="1"/>
    <col min="3" max="3" width="13.44140625" customWidth="1"/>
    <col min="4" max="4" width="14.6640625" customWidth="1"/>
    <col min="5" max="5" width="12.5546875" customWidth="1"/>
    <col min="7" max="7" width="10.6640625" bestFit="1" customWidth="1"/>
    <col min="8" max="8" width="11.5546875" customWidth="1"/>
    <col min="9" max="9" width="11.88671875" customWidth="1"/>
    <col min="10" max="10" width="14.5546875" customWidth="1"/>
  </cols>
  <sheetData>
    <row r="2" spans="1:10" ht="24" x14ac:dyDescent="0.3">
      <c r="A2" s="86"/>
      <c r="B2" s="86" t="s">
        <v>18</v>
      </c>
      <c r="C2" s="86" t="s">
        <v>55</v>
      </c>
      <c r="D2" s="86" t="s">
        <v>74</v>
      </c>
      <c r="E2" s="86" t="s">
        <v>19</v>
      </c>
      <c r="F2" s="29"/>
      <c r="G2" s="22"/>
    </row>
    <row r="3" spans="1:10" x14ac:dyDescent="0.3">
      <c r="A3" s="87">
        <v>2002</v>
      </c>
      <c r="B3" s="84">
        <v>983035</v>
      </c>
      <c r="C3" s="84">
        <v>598349</v>
      </c>
      <c r="D3" s="84">
        <v>182902</v>
      </c>
      <c r="E3" s="85">
        <v>30.56777900522939</v>
      </c>
      <c r="F3" s="43"/>
      <c r="G3" s="7"/>
      <c r="H3" s="7"/>
      <c r="I3" s="7"/>
      <c r="J3" s="7"/>
    </row>
    <row r="4" spans="1:10" x14ac:dyDescent="0.3">
      <c r="A4" s="87">
        <v>2003</v>
      </c>
      <c r="B4" s="84">
        <v>990926</v>
      </c>
      <c r="C4" s="84">
        <v>618826</v>
      </c>
      <c r="D4" s="84">
        <v>211327</v>
      </c>
      <c r="E4" s="85">
        <v>34.149664041265233</v>
      </c>
      <c r="F4" s="43"/>
      <c r="G4" s="7"/>
      <c r="H4" s="7"/>
      <c r="I4" s="7"/>
      <c r="J4" s="7"/>
    </row>
    <row r="5" spans="1:10" x14ac:dyDescent="0.3">
      <c r="A5" s="87">
        <v>2004</v>
      </c>
      <c r="B5" s="84">
        <v>1057662</v>
      </c>
      <c r="C5" s="84">
        <v>647852</v>
      </c>
      <c r="D5" s="84">
        <v>240387</v>
      </c>
      <c r="E5" s="85">
        <v>37.105233911448906</v>
      </c>
      <c r="F5" s="43"/>
      <c r="G5" s="7"/>
      <c r="H5" s="7"/>
      <c r="I5" s="7"/>
      <c r="J5" s="7"/>
    </row>
    <row r="6" spans="1:10" x14ac:dyDescent="0.3">
      <c r="A6" s="87">
        <v>2005</v>
      </c>
      <c r="B6" s="84">
        <v>1102003</v>
      </c>
      <c r="C6" s="84">
        <v>675610</v>
      </c>
      <c r="D6" s="84">
        <v>265026</v>
      </c>
      <c r="E6" s="85">
        <v>39.227660928642266</v>
      </c>
      <c r="F6" s="43"/>
      <c r="G6" s="7"/>
      <c r="H6" s="7"/>
      <c r="I6" s="7"/>
      <c r="J6" s="7"/>
    </row>
    <row r="7" spans="1:10" x14ac:dyDescent="0.3">
      <c r="A7" s="87">
        <v>2006</v>
      </c>
      <c r="B7" s="84">
        <v>1136810</v>
      </c>
      <c r="C7" s="84">
        <v>695461</v>
      </c>
      <c r="D7" s="84">
        <v>275100</v>
      </c>
      <c r="E7" s="85">
        <v>39.55649561945242</v>
      </c>
      <c r="F7" s="43"/>
      <c r="G7" s="7"/>
      <c r="H7" s="7"/>
      <c r="I7" s="7"/>
      <c r="J7" s="7"/>
    </row>
    <row r="8" spans="1:10" x14ac:dyDescent="0.3">
      <c r="A8" s="87">
        <v>2007</v>
      </c>
      <c r="B8" s="84">
        <v>1171037</v>
      </c>
      <c r="C8" s="84">
        <v>693652</v>
      </c>
      <c r="D8" s="84">
        <v>272093</v>
      </c>
      <c r="E8" s="85">
        <v>39.226153748565565</v>
      </c>
      <c r="F8" s="43"/>
      <c r="G8" s="7"/>
      <c r="H8" s="7"/>
      <c r="I8" s="7"/>
      <c r="J8" s="7"/>
    </row>
    <row r="9" spans="1:10" x14ac:dyDescent="0.3">
      <c r="A9" s="87">
        <v>2008</v>
      </c>
      <c r="B9" s="84">
        <v>1196639</v>
      </c>
      <c r="C9" s="84">
        <v>684139</v>
      </c>
      <c r="D9" s="84">
        <v>255639</v>
      </c>
      <c r="E9" s="85">
        <v>37.366529316410848</v>
      </c>
      <c r="F9" s="43"/>
      <c r="G9" s="7"/>
      <c r="H9" s="7"/>
      <c r="I9" s="7"/>
      <c r="J9" s="7"/>
    </row>
    <row r="10" spans="1:10" x14ac:dyDescent="0.3">
      <c r="A10" s="87">
        <v>2009</v>
      </c>
      <c r="B10" s="84">
        <v>1203375</v>
      </c>
      <c r="C10" s="84">
        <v>643390</v>
      </c>
      <c r="D10" s="84">
        <v>202573</v>
      </c>
      <c r="E10" s="85">
        <v>31.485257775221871</v>
      </c>
      <c r="F10" s="43"/>
      <c r="G10" s="7"/>
      <c r="H10" s="7"/>
      <c r="I10" s="7"/>
      <c r="J10" s="7"/>
    </row>
    <row r="11" spans="1:10" x14ac:dyDescent="0.3">
      <c r="A11" s="87">
        <v>2010</v>
      </c>
      <c r="B11" s="84">
        <v>1203777</v>
      </c>
      <c r="C11" s="84">
        <v>602515</v>
      </c>
      <c r="D11" s="84">
        <v>177415</v>
      </c>
      <c r="E11" s="85">
        <v>29.445739940084479</v>
      </c>
      <c r="F11" s="43"/>
      <c r="G11" s="7"/>
      <c r="H11" s="7"/>
      <c r="I11" s="7"/>
      <c r="J11" s="7"/>
    </row>
    <row r="12" spans="1:10" x14ac:dyDescent="0.3">
      <c r="A12" s="87">
        <v>2011</v>
      </c>
      <c r="B12" s="84">
        <v>1191786</v>
      </c>
      <c r="C12" s="84">
        <v>561286</v>
      </c>
      <c r="D12" s="84">
        <v>158309</v>
      </c>
      <c r="E12" s="85">
        <v>28.204694220058933</v>
      </c>
      <c r="F12" s="43"/>
      <c r="G12" s="7"/>
      <c r="H12" s="7"/>
      <c r="I12" s="7"/>
      <c r="J12" s="7"/>
    </row>
    <row r="13" spans="1:10" x14ac:dyDescent="0.3">
      <c r="A13" s="87">
        <v>2012</v>
      </c>
      <c r="B13" s="84">
        <v>1184121</v>
      </c>
      <c r="C13" s="84">
        <v>542480</v>
      </c>
      <c r="D13" s="84">
        <v>141111</v>
      </c>
      <c r="E13" s="85">
        <v>26.012203214865064</v>
      </c>
      <c r="F13" s="43"/>
      <c r="G13" s="7"/>
      <c r="H13" s="7"/>
      <c r="I13" s="7"/>
      <c r="J13" s="7"/>
    </row>
    <row r="14" spans="1:10" x14ac:dyDescent="0.3">
      <c r="A14" s="87">
        <v>2013</v>
      </c>
      <c r="B14" s="84">
        <v>1179890</v>
      </c>
      <c r="C14" s="84">
        <v>535947</v>
      </c>
      <c r="D14" s="84">
        <v>133785</v>
      </c>
      <c r="E14" s="85">
        <v>24.962356352400516</v>
      </c>
      <c r="F14" s="43"/>
      <c r="G14" s="7"/>
      <c r="H14" s="7"/>
      <c r="I14" s="7"/>
      <c r="J14" s="7"/>
    </row>
    <row r="15" spans="1:10" x14ac:dyDescent="0.3">
      <c r="A15" s="87">
        <v>2014</v>
      </c>
      <c r="B15" s="84">
        <v>1177790</v>
      </c>
      <c r="C15" s="84">
        <v>521842</v>
      </c>
      <c r="D15" s="84">
        <v>113260</v>
      </c>
      <c r="E15" s="85">
        <v>21.703887383537545</v>
      </c>
      <c r="F15" s="43"/>
      <c r="G15" s="7"/>
      <c r="H15" s="7"/>
      <c r="I15" s="7"/>
      <c r="J15" s="7"/>
    </row>
    <row r="16" spans="1:10" x14ac:dyDescent="0.3">
      <c r="A16" s="87">
        <v>2015</v>
      </c>
      <c r="B16" s="84">
        <v>1184554</v>
      </c>
      <c r="C16" s="84">
        <v>524567</v>
      </c>
      <c r="D16" s="84">
        <v>112060</v>
      </c>
      <c r="E16" s="85">
        <v>21.362380782626435</v>
      </c>
      <c r="F16" s="43"/>
      <c r="G16" s="7"/>
      <c r="H16" s="7"/>
      <c r="I16" s="7"/>
      <c r="J16" s="7"/>
    </row>
    <row r="17" spans="1:10" x14ac:dyDescent="0.3">
      <c r="A17" s="87">
        <v>2016</v>
      </c>
      <c r="B17" s="84">
        <v>1186863</v>
      </c>
      <c r="C17" s="84">
        <v>519084</v>
      </c>
      <c r="D17" s="84">
        <v>98366</v>
      </c>
      <c r="E17" s="85">
        <v>18.949919473534148</v>
      </c>
      <c r="F17" s="43"/>
      <c r="G17" s="7"/>
      <c r="H17" s="7"/>
      <c r="I17" s="7"/>
      <c r="J17" s="7"/>
    </row>
    <row r="18" spans="1:10" x14ac:dyDescent="0.3">
      <c r="A18" s="87">
        <v>2017</v>
      </c>
      <c r="B18" s="84">
        <v>1185832</v>
      </c>
      <c r="C18" s="84">
        <v>517909</v>
      </c>
      <c r="D18" s="84">
        <v>93063</v>
      </c>
      <c r="E18" s="85">
        <v>17.968986829732636</v>
      </c>
      <c r="F18" s="43"/>
      <c r="G18" s="7"/>
      <c r="H18" s="7"/>
      <c r="I18" s="7"/>
      <c r="J18" s="7"/>
    </row>
    <row r="19" spans="1:10" x14ac:dyDescent="0.3">
      <c r="A19" s="88">
        <v>2018</v>
      </c>
      <c r="B19" s="81">
        <v>1182200</v>
      </c>
      <c r="C19" s="81">
        <v>517533</v>
      </c>
      <c r="D19" s="81">
        <v>83065</v>
      </c>
      <c r="E19" s="83">
        <v>16.050184239459124</v>
      </c>
      <c r="F19" s="21"/>
      <c r="G19" s="7"/>
      <c r="H19" s="7"/>
      <c r="I19" s="7"/>
      <c r="J19" s="7"/>
    </row>
    <row r="20" spans="1:10" x14ac:dyDescent="0.3">
      <c r="A20" s="88">
        <v>2019</v>
      </c>
      <c r="B20" s="81">
        <v>1178178</v>
      </c>
      <c r="C20" s="81">
        <v>517618</v>
      </c>
      <c r="D20" s="82">
        <v>79744</v>
      </c>
      <c r="E20" s="83">
        <v>15.405955743424688</v>
      </c>
      <c r="F20" s="21"/>
      <c r="G20" s="7"/>
      <c r="H20" s="7"/>
      <c r="I20" s="7"/>
      <c r="J20" s="7"/>
    </row>
    <row r="21" spans="1:10" x14ac:dyDescent="0.3">
      <c r="A21" s="88">
        <v>2020</v>
      </c>
      <c r="B21" s="81">
        <v>1174320</v>
      </c>
      <c r="C21" s="81">
        <v>515804</v>
      </c>
      <c r="D21" s="81">
        <v>79625</v>
      </c>
      <c r="E21" s="83">
        <v>15.437065241836045</v>
      </c>
      <c r="G21" s="7"/>
      <c r="H21" s="7"/>
      <c r="I21" s="7"/>
      <c r="J21" s="7"/>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workbookViewId="0">
      <selection activeCell="F3" sqref="F3:F21"/>
    </sheetView>
  </sheetViews>
  <sheetFormatPr defaultRowHeight="14.4" x14ac:dyDescent="0.3"/>
  <cols>
    <col min="2" max="2" width="10.88671875" customWidth="1"/>
    <col min="3" max="3" width="11.6640625" customWidth="1"/>
    <col min="4" max="5" width="9.33203125" customWidth="1"/>
    <col min="6" max="6" width="13.6640625" customWidth="1"/>
    <col min="7" max="7" width="11.5546875" customWidth="1"/>
    <col min="8" max="8" width="9.6640625" customWidth="1"/>
    <col min="17" max="17" width="9.33203125" customWidth="1"/>
  </cols>
  <sheetData>
    <row r="1" spans="1:15" x14ac:dyDescent="0.3">
      <c r="H1" s="3"/>
      <c r="I1" s="3"/>
    </row>
    <row r="2" spans="1:15" ht="26.4" x14ac:dyDescent="0.3">
      <c r="A2" s="89"/>
      <c r="B2" s="63" t="s">
        <v>116</v>
      </c>
      <c r="C2" s="63" t="s">
        <v>117</v>
      </c>
      <c r="D2" s="63" t="s">
        <v>118</v>
      </c>
      <c r="E2" s="63" t="s">
        <v>119</v>
      </c>
      <c r="F2" s="63" t="s">
        <v>120</v>
      </c>
      <c r="G2" s="90" t="s">
        <v>121</v>
      </c>
      <c r="H2" s="3"/>
      <c r="I2" s="12"/>
      <c r="J2" s="12"/>
      <c r="K2" s="12"/>
      <c r="L2" s="12"/>
      <c r="M2" s="12"/>
      <c r="N2" s="12"/>
    </row>
    <row r="3" spans="1:15" x14ac:dyDescent="0.3">
      <c r="A3" s="87">
        <v>2002</v>
      </c>
      <c r="B3" s="101">
        <v>15.39282250545979</v>
      </c>
      <c r="C3" s="102">
        <v>13.308595071286518</v>
      </c>
      <c r="D3" s="101">
        <v>6.39</v>
      </c>
      <c r="E3" s="91">
        <v>1.95</v>
      </c>
      <c r="F3" s="101">
        <v>8.2173387289003443</v>
      </c>
      <c r="G3" s="91">
        <v>3.8128099999999998</v>
      </c>
      <c r="H3" s="3"/>
      <c r="I3" s="77"/>
      <c r="J3" s="77"/>
      <c r="K3" s="77"/>
      <c r="L3" s="78"/>
      <c r="M3" s="78"/>
      <c r="N3" s="78"/>
    </row>
    <row r="4" spans="1:15" x14ac:dyDescent="0.3">
      <c r="A4" s="87">
        <v>2003</v>
      </c>
      <c r="B4" s="101">
        <v>16.12481981096926</v>
      </c>
      <c r="C4" s="102">
        <v>13.897288191595639</v>
      </c>
      <c r="D4" s="101">
        <v>6.39</v>
      </c>
      <c r="E4" s="91">
        <v>1.86</v>
      </c>
      <c r="F4" s="101">
        <v>8.7010987716346939</v>
      </c>
      <c r="G4" s="91">
        <v>4.0768250000000004</v>
      </c>
      <c r="H4" s="3"/>
      <c r="I4" s="77"/>
      <c r="J4" s="77"/>
      <c r="K4" s="77"/>
      <c r="L4" s="78"/>
      <c r="M4" s="78"/>
      <c r="N4" s="78"/>
    </row>
    <row r="5" spans="1:15" x14ac:dyDescent="0.3">
      <c r="A5" s="87">
        <v>2004</v>
      </c>
      <c r="B5" s="101">
        <v>16.687309456628228</v>
      </c>
      <c r="C5" s="102">
        <v>14.334354686616594</v>
      </c>
      <c r="D5" s="101">
        <v>6.35</v>
      </c>
      <c r="E5" s="91">
        <v>1.78</v>
      </c>
      <c r="F5" s="101">
        <v>9.0900296049336724</v>
      </c>
      <c r="G5" s="91">
        <v>4.3052539999999997</v>
      </c>
      <c r="H5" s="3"/>
      <c r="I5" s="77"/>
      <c r="J5" s="77"/>
      <c r="K5" s="77"/>
      <c r="L5" s="78"/>
      <c r="M5" s="78"/>
      <c r="N5" s="78"/>
    </row>
    <row r="6" spans="1:15" x14ac:dyDescent="0.3">
      <c r="A6" s="87">
        <v>2005</v>
      </c>
      <c r="B6" s="101">
        <v>17.123474977001585</v>
      </c>
      <c r="C6" s="102">
        <v>14.656099907479989</v>
      </c>
      <c r="D6" s="101">
        <v>6.28</v>
      </c>
      <c r="E6" s="91">
        <v>1.71</v>
      </c>
      <c r="F6" s="101">
        <v>9.3957328084118377</v>
      </c>
      <c r="G6" s="91">
        <v>4.5008910000000002</v>
      </c>
      <c r="H6" s="3"/>
      <c r="I6" s="77"/>
      <c r="J6" s="77"/>
      <c r="K6" s="77"/>
      <c r="L6" s="78"/>
      <c r="M6" s="78"/>
      <c r="N6" s="78"/>
    </row>
    <row r="7" spans="1:15" x14ac:dyDescent="0.3">
      <c r="A7" s="87">
        <v>2006</v>
      </c>
      <c r="B7" s="101">
        <v>17.499111709001173</v>
      </c>
      <c r="C7" s="102">
        <v>14.912599539004677</v>
      </c>
      <c r="D7" s="101">
        <v>6.19</v>
      </c>
      <c r="E7" s="91">
        <v>1.66</v>
      </c>
      <c r="F7" s="101">
        <v>9.6524797094872419</v>
      </c>
      <c r="G7" s="91">
        <v>4.6785990000000002</v>
      </c>
      <c r="H7" s="3"/>
      <c r="I7" s="77"/>
      <c r="J7" s="77"/>
      <c r="K7" s="77"/>
      <c r="L7" s="78"/>
      <c r="M7" s="78"/>
      <c r="N7" s="78"/>
    </row>
    <row r="8" spans="1:15" x14ac:dyDescent="0.3">
      <c r="A8" s="87">
        <v>2007</v>
      </c>
      <c r="B8" s="101">
        <v>17.835965678117184</v>
      </c>
      <c r="C8" s="102">
        <v>15.147434877694504</v>
      </c>
      <c r="D8" s="101">
        <v>6.1</v>
      </c>
      <c r="E8" s="91">
        <v>1.62</v>
      </c>
      <c r="F8" s="101">
        <v>9.8742178188258727</v>
      </c>
      <c r="G8" s="91">
        <v>4.8467140000000004</v>
      </c>
      <c r="H8" s="3"/>
      <c r="I8" s="77"/>
      <c r="J8" s="77"/>
      <c r="K8" s="77"/>
      <c r="L8" s="78"/>
      <c r="M8" s="78"/>
      <c r="N8" s="78"/>
    </row>
    <row r="9" spans="1:15" x14ac:dyDescent="0.3">
      <c r="A9" s="87">
        <v>2008</v>
      </c>
      <c r="B9" s="101">
        <v>18.184993795216958</v>
      </c>
      <c r="C9" s="102">
        <v>15.394485959735219</v>
      </c>
      <c r="D9" s="101">
        <v>6.04</v>
      </c>
      <c r="E9" s="91">
        <v>1.59</v>
      </c>
      <c r="F9" s="101">
        <v>10.094624350727569</v>
      </c>
      <c r="G9" s="91">
        <v>5.0215630000000004</v>
      </c>
      <c r="H9" s="3"/>
      <c r="I9" s="77"/>
      <c r="J9" s="77"/>
      <c r="K9" s="77"/>
      <c r="L9" s="78"/>
      <c r="M9" s="78"/>
      <c r="N9" s="78"/>
    </row>
    <row r="10" spans="1:15" x14ac:dyDescent="0.3">
      <c r="A10" s="87">
        <v>2009</v>
      </c>
      <c r="B10" s="101">
        <v>18.712597536390881</v>
      </c>
      <c r="C10" s="102">
        <v>15.760222949405801</v>
      </c>
      <c r="D10" s="101">
        <v>6.04</v>
      </c>
      <c r="E10" s="91">
        <v>1.59</v>
      </c>
      <c r="F10" s="101">
        <v>10.374316791081782</v>
      </c>
      <c r="G10" s="91">
        <v>5.2343919999999997</v>
      </c>
      <c r="H10" s="3"/>
      <c r="I10" s="77"/>
      <c r="J10" s="77"/>
      <c r="K10" s="77"/>
      <c r="L10" s="78"/>
      <c r="M10" s="78"/>
      <c r="N10" s="78"/>
    </row>
    <row r="11" spans="1:15" x14ac:dyDescent="0.3">
      <c r="A11" s="87">
        <v>2010</v>
      </c>
      <c r="B11" s="101">
        <v>19.25495923259782</v>
      </c>
      <c r="C11" s="102">
        <v>16.112165321794532</v>
      </c>
      <c r="D11" s="101">
        <v>6.03</v>
      </c>
      <c r="E11" s="91">
        <v>1.52</v>
      </c>
      <c r="F11" s="101">
        <v>10.649324909855853</v>
      </c>
      <c r="G11" s="91">
        <v>5.4537760000000004</v>
      </c>
      <c r="H11" s="3"/>
      <c r="I11" s="77"/>
      <c r="J11" s="77"/>
      <c r="K11" s="77"/>
      <c r="L11" s="78"/>
      <c r="M11" s="78"/>
      <c r="N11" s="78"/>
    </row>
    <row r="12" spans="1:15" x14ac:dyDescent="0.3">
      <c r="A12" s="87">
        <v>2011</v>
      </c>
      <c r="B12" s="101">
        <v>19.834155612902869</v>
      </c>
      <c r="C12" s="102">
        <v>16.503296926330595</v>
      </c>
      <c r="D12" s="101">
        <v>6</v>
      </c>
      <c r="E12" s="91">
        <v>1.52</v>
      </c>
      <c r="F12" s="101">
        <v>10.95650251663824</v>
      </c>
      <c r="G12" s="91">
        <v>5.6978530000000003</v>
      </c>
      <c r="H12" s="3"/>
      <c r="I12" s="77"/>
      <c r="J12" s="77"/>
      <c r="K12" s="77"/>
      <c r="L12" s="78"/>
      <c r="M12" s="78"/>
      <c r="N12" s="78"/>
    </row>
    <row r="13" spans="1:15" x14ac:dyDescent="0.3">
      <c r="A13" s="87">
        <v>2012</v>
      </c>
      <c r="B13" s="101">
        <v>20.430709594056207</v>
      </c>
      <c r="C13" s="102">
        <v>16.91787765136382</v>
      </c>
      <c r="D13" s="101">
        <v>6.01</v>
      </c>
      <c r="E13" s="91">
        <v>1.5</v>
      </c>
      <c r="F13" s="101">
        <v>11.267298928452522</v>
      </c>
      <c r="G13" s="91">
        <v>5.9508039999999998</v>
      </c>
      <c r="H13" s="3"/>
      <c r="I13" s="77"/>
      <c r="J13" s="77"/>
      <c r="K13" s="77"/>
      <c r="L13" s="78"/>
      <c r="M13" s="78"/>
      <c r="N13" s="78"/>
      <c r="O13" s="78"/>
    </row>
    <row r="14" spans="1:15" x14ac:dyDescent="0.3">
      <c r="A14" s="87">
        <v>2013</v>
      </c>
      <c r="B14" s="101">
        <v>20.941656244235425</v>
      </c>
      <c r="C14" s="102">
        <v>17.272023431910767</v>
      </c>
      <c r="D14" s="101">
        <v>5.96</v>
      </c>
      <c r="E14" s="91">
        <v>1.4</v>
      </c>
      <c r="F14" s="101">
        <v>11.535289914641256</v>
      </c>
      <c r="G14" s="91">
        <v>6.1871470000000004</v>
      </c>
      <c r="H14" s="3"/>
      <c r="I14" s="77"/>
      <c r="J14" s="77"/>
      <c r="K14" s="77"/>
      <c r="L14" s="78"/>
      <c r="M14" s="78"/>
      <c r="N14" s="78"/>
      <c r="O14" s="78"/>
    </row>
    <row r="15" spans="1:15" x14ac:dyDescent="0.3">
      <c r="A15" s="87">
        <v>2014</v>
      </c>
      <c r="B15" s="101">
        <v>21.413162019495104</v>
      </c>
      <c r="C15" s="102">
        <v>17.60219659320046</v>
      </c>
      <c r="D15" s="101">
        <v>5.87</v>
      </c>
      <c r="E15" s="91">
        <v>1.34</v>
      </c>
      <c r="F15" s="101">
        <v>11.80105169808755</v>
      </c>
      <c r="G15" s="91">
        <v>6.4289759999999996</v>
      </c>
      <c r="H15" s="3"/>
      <c r="I15" s="77"/>
      <c r="J15" s="77"/>
      <c r="K15" s="77"/>
      <c r="L15" s="78"/>
      <c r="M15" s="78"/>
      <c r="N15" s="78"/>
      <c r="O15" s="78"/>
    </row>
    <row r="16" spans="1:15" x14ac:dyDescent="0.3">
      <c r="A16" s="87">
        <v>2015</v>
      </c>
      <c r="B16" s="101">
        <v>21.834549041537731</v>
      </c>
      <c r="C16" s="102">
        <v>17.901293164987685</v>
      </c>
      <c r="D16" s="101">
        <v>5.8</v>
      </c>
      <c r="E16" s="91">
        <v>1.31</v>
      </c>
      <c r="F16" s="101">
        <v>12.048347598485508</v>
      </c>
      <c r="G16" s="91">
        <v>6.6660899999999996</v>
      </c>
      <c r="H16" s="3"/>
      <c r="I16" s="77"/>
      <c r="J16" s="77"/>
      <c r="K16" s="77"/>
      <c r="L16" s="78"/>
      <c r="M16" s="78"/>
      <c r="N16" s="78"/>
      <c r="O16" s="78"/>
    </row>
    <row r="17" spans="1:15" x14ac:dyDescent="0.3">
      <c r="A17" s="87">
        <v>2016</v>
      </c>
      <c r="B17" s="101">
        <v>22.119719935069256</v>
      </c>
      <c r="C17" s="102">
        <v>18.101147794523651</v>
      </c>
      <c r="D17" s="101">
        <v>5.65</v>
      </c>
      <c r="E17" s="91">
        <v>1.18</v>
      </c>
      <c r="F17" s="101">
        <v>12.243910710615765</v>
      </c>
      <c r="G17" s="91">
        <v>6.8798500000000002</v>
      </c>
      <c r="H17" s="3"/>
      <c r="I17" s="77"/>
      <c r="J17" s="77"/>
      <c r="K17" s="77"/>
      <c r="L17" s="78"/>
      <c r="M17" s="78"/>
      <c r="N17" s="78"/>
      <c r="O17" s="78"/>
    </row>
    <row r="18" spans="1:15" x14ac:dyDescent="0.3">
      <c r="A18" s="87">
        <v>2017</v>
      </c>
      <c r="B18" s="101">
        <v>22.39602066160279</v>
      </c>
      <c r="C18" s="102">
        <v>18.303485470819513</v>
      </c>
      <c r="D18" s="101">
        <v>5.55</v>
      </c>
      <c r="E18" s="91">
        <v>1.17</v>
      </c>
      <c r="F18" s="101">
        <v>12.442742108542994</v>
      </c>
      <c r="G18" s="91">
        <v>7.0994260000000002</v>
      </c>
      <c r="H18" s="3"/>
      <c r="I18" s="77"/>
      <c r="J18" s="77"/>
      <c r="K18" s="77"/>
      <c r="L18" s="78"/>
      <c r="M18" s="78"/>
      <c r="N18" s="78"/>
      <c r="O18" s="78"/>
    </row>
    <row r="19" spans="1:15" x14ac:dyDescent="0.3">
      <c r="A19" s="88">
        <v>2018</v>
      </c>
      <c r="B19" s="102">
        <v>22.64164989684868</v>
      </c>
      <c r="C19" s="102">
        <v>18.483648953966799</v>
      </c>
      <c r="D19" s="102">
        <v>5.47</v>
      </c>
      <c r="E19" s="92">
        <v>1.1399999999999999</v>
      </c>
      <c r="F19" s="102">
        <v>12.637635347899344</v>
      </c>
      <c r="G19" s="92">
        <v>7.3203250000000004</v>
      </c>
      <c r="H19" s="3"/>
      <c r="I19" s="77"/>
      <c r="J19" s="77"/>
      <c r="K19" s="77"/>
      <c r="L19" s="78"/>
      <c r="M19" s="78"/>
      <c r="N19" s="78"/>
      <c r="O19" s="78"/>
    </row>
    <row r="20" spans="1:15" x14ac:dyDescent="0.3">
      <c r="A20" s="88">
        <v>2019</v>
      </c>
      <c r="B20" s="102">
        <v>22.826585990056262</v>
      </c>
      <c r="C20" s="102">
        <v>18.614833474398406</v>
      </c>
      <c r="D20" s="102">
        <v>5.4</v>
      </c>
      <c r="E20" s="92">
        <v>1.1399999999999999</v>
      </c>
      <c r="F20" s="102">
        <v>12.830218011310135</v>
      </c>
      <c r="G20" s="92">
        <v>7.5433060000000003</v>
      </c>
      <c r="H20" s="3"/>
      <c r="I20" s="77"/>
      <c r="J20" s="77"/>
      <c r="K20" s="77"/>
      <c r="L20" s="78"/>
      <c r="M20" s="78"/>
      <c r="N20" s="78"/>
      <c r="O20" s="78"/>
    </row>
    <row r="21" spans="1:15" x14ac:dyDescent="0.3">
      <c r="A21" s="88">
        <v>2020</v>
      </c>
      <c r="B21" s="64">
        <v>22.954838138334619</v>
      </c>
      <c r="C21" s="64">
        <v>18.702553623775596</v>
      </c>
      <c r="D21" s="64">
        <v>5.34</v>
      </c>
      <c r="E21" s="65">
        <v>1.1299999999999999</v>
      </c>
      <c r="F21" s="64">
        <v>13.014651821494851</v>
      </c>
      <c r="G21" s="65">
        <v>7.7596410000000002</v>
      </c>
      <c r="H21" s="3"/>
      <c r="I21" s="77"/>
      <c r="J21" s="77"/>
      <c r="K21" s="77"/>
      <c r="L21" s="78"/>
      <c r="M21" s="78"/>
      <c r="N21" s="78"/>
      <c r="O21" s="78"/>
    </row>
    <row r="22" spans="1:15" x14ac:dyDescent="0.3">
      <c r="O22" s="78"/>
    </row>
    <row r="23" spans="1:15" x14ac:dyDescent="0.3">
      <c r="O23" s="78"/>
    </row>
    <row r="24" spans="1:15" x14ac:dyDescent="0.3">
      <c r="O24" s="78"/>
    </row>
    <row r="25" spans="1:15" x14ac:dyDescent="0.3">
      <c r="O25" s="78"/>
    </row>
    <row r="26" spans="1:15" x14ac:dyDescent="0.3">
      <c r="O26" s="78"/>
    </row>
    <row r="27" spans="1:15" x14ac:dyDescent="0.3">
      <c r="O27" s="78"/>
    </row>
    <row r="28" spans="1:15" x14ac:dyDescent="0.3">
      <c r="O28" s="78"/>
    </row>
    <row r="29" spans="1:15" x14ac:dyDescent="0.3">
      <c r="O29" s="78"/>
    </row>
    <row r="30" spans="1:15" x14ac:dyDescent="0.3">
      <c r="O30" s="78"/>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19"/>
  <sheetViews>
    <sheetView workbookViewId="0">
      <selection activeCell="C1" sqref="C1"/>
    </sheetView>
  </sheetViews>
  <sheetFormatPr defaultRowHeight="14.4" x14ac:dyDescent="0.3"/>
  <cols>
    <col min="2" max="2" width="11.33203125" customWidth="1"/>
    <col min="3" max="3" width="12" customWidth="1"/>
    <col min="4" max="4" width="11.33203125" bestFit="1" customWidth="1"/>
    <col min="5" max="6" width="11.33203125" customWidth="1"/>
    <col min="7" max="7" width="11.33203125" bestFit="1" customWidth="1"/>
  </cols>
  <sheetData>
    <row r="1" spans="2:21" x14ac:dyDescent="0.3">
      <c r="B1" s="1"/>
      <c r="C1" s="31" t="s">
        <v>122</v>
      </c>
      <c r="D1" s="31" t="s">
        <v>118</v>
      </c>
      <c r="E1" s="31" t="s">
        <v>123</v>
      </c>
      <c r="F1" s="31" t="s">
        <v>124</v>
      </c>
      <c r="G1" s="23" t="s">
        <v>9</v>
      </c>
    </row>
    <row r="2" spans="2:21" x14ac:dyDescent="0.3">
      <c r="B2" s="1" t="s">
        <v>75</v>
      </c>
      <c r="C2" s="11">
        <v>-1.1479764791263669</v>
      </c>
      <c r="D2" s="32">
        <v>3.1179165031545897</v>
      </c>
      <c r="E2" s="11">
        <v>1.0938346272804189</v>
      </c>
      <c r="F2" s="32">
        <v>1.5699004996621893</v>
      </c>
      <c r="G2" s="11">
        <v>0.97493090639888602</v>
      </c>
      <c r="I2" s="6"/>
      <c r="J2" s="6"/>
      <c r="K2" s="6"/>
      <c r="L2" s="6"/>
      <c r="M2" s="6"/>
      <c r="N2" s="6"/>
    </row>
    <row r="3" spans="2:21" x14ac:dyDescent="0.3">
      <c r="B3" s="1" t="s">
        <v>76</v>
      </c>
      <c r="C3" s="11">
        <v>-0.76887645125994508</v>
      </c>
      <c r="D3" s="32">
        <v>3.0270902903371497</v>
      </c>
      <c r="E3" s="11">
        <v>1.2641319979941374</v>
      </c>
      <c r="F3" s="32">
        <v>1.4888599742788942</v>
      </c>
      <c r="G3" s="11">
        <v>1.0788976122031997</v>
      </c>
      <c r="I3" s="6"/>
      <c r="J3" s="6"/>
      <c r="K3" s="6"/>
      <c r="L3" s="6"/>
      <c r="M3" s="6"/>
      <c r="N3" s="6"/>
      <c r="O3" s="6"/>
      <c r="P3" s="6"/>
      <c r="Q3" s="6"/>
      <c r="R3" s="6"/>
      <c r="S3" s="6"/>
      <c r="T3" s="6"/>
      <c r="U3" s="6"/>
    </row>
    <row r="4" spans="2:21" x14ac:dyDescent="0.3">
      <c r="B4" s="1" t="s">
        <v>77</v>
      </c>
      <c r="C4" s="11">
        <v>-0.37085235729925176</v>
      </c>
      <c r="D4" s="32">
        <v>2.5062547146719192</v>
      </c>
      <c r="E4" s="11">
        <v>1.4350166626079628</v>
      </c>
      <c r="F4" s="32">
        <v>1.5207672511824333</v>
      </c>
      <c r="G4" s="11">
        <v>1.1361286781794235</v>
      </c>
      <c r="I4" s="6"/>
      <c r="J4" s="6"/>
      <c r="K4" s="6"/>
      <c r="L4" s="6"/>
      <c r="M4" s="6"/>
      <c r="N4" s="6"/>
    </row>
    <row r="5" spans="2:21" x14ac:dyDescent="0.3">
      <c r="B5" s="1" t="s">
        <v>78</v>
      </c>
      <c r="C5" s="11">
        <v>1.2468226574528053E-2</v>
      </c>
      <c r="D5" s="32">
        <v>1.6587455313572455</v>
      </c>
      <c r="E5" s="11">
        <v>1.5629606922313595</v>
      </c>
      <c r="F5" s="32">
        <v>1.7229699977817567</v>
      </c>
      <c r="G5" s="11">
        <v>1.1764450808941609</v>
      </c>
      <c r="I5" s="6"/>
      <c r="J5" s="6"/>
      <c r="K5" s="6"/>
      <c r="L5" s="6"/>
      <c r="M5" s="6"/>
      <c r="N5" s="6"/>
    </row>
    <row r="6" spans="2:21" x14ac:dyDescent="0.3">
      <c r="B6" s="1" t="s">
        <v>79</v>
      </c>
      <c r="C6" s="11">
        <v>0.34520648558886668</v>
      </c>
      <c r="D6" s="32">
        <v>1.2483494723460129</v>
      </c>
      <c r="E6" s="11">
        <v>1.571365797901388</v>
      </c>
      <c r="F6" s="32">
        <v>1.8761549919516709</v>
      </c>
      <c r="G6" s="11">
        <v>1.2589786533955614</v>
      </c>
      <c r="I6" s="6"/>
      <c r="J6" s="6"/>
      <c r="K6" s="6"/>
      <c r="L6" s="6"/>
      <c r="M6" s="6"/>
      <c r="N6" s="6"/>
    </row>
    <row r="7" spans="2:21" x14ac:dyDescent="0.3">
      <c r="B7" s="1" t="s">
        <v>80</v>
      </c>
      <c r="C7" s="11">
        <v>0.62105113235887366</v>
      </c>
      <c r="D7" s="32">
        <v>0.86890278647806884</v>
      </c>
      <c r="E7" s="11">
        <v>1.8911461243218741</v>
      </c>
      <c r="F7" s="32">
        <v>1.9879312069885828</v>
      </c>
      <c r="G7" s="11">
        <v>1.3364233211092582</v>
      </c>
      <c r="I7" s="6"/>
      <c r="J7" s="6"/>
      <c r="K7" s="6"/>
      <c r="L7" s="6"/>
      <c r="M7" s="6"/>
      <c r="N7" s="6"/>
    </row>
    <row r="8" spans="2:21" x14ac:dyDescent="0.3">
      <c r="B8" s="1" t="s">
        <v>81</v>
      </c>
      <c r="C8" s="11">
        <v>0.82845637025062002</v>
      </c>
      <c r="D8" s="32">
        <v>0.51466840857780793</v>
      </c>
      <c r="E8" s="11">
        <v>1.9552715363242661</v>
      </c>
      <c r="F8" s="32">
        <v>2.1914942306917444</v>
      </c>
      <c r="G8" s="11">
        <v>1.4179015036638978</v>
      </c>
      <c r="I8" s="6"/>
      <c r="J8" s="6"/>
      <c r="K8" s="6"/>
      <c r="L8" s="6"/>
      <c r="M8" s="6"/>
      <c r="N8" s="6"/>
    </row>
    <row r="9" spans="2:21" x14ac:dyDescent="0.3">
      <c r="B9" s="1" t="s">
        <v>82</v>
      </c>
      <c r="C9" s="11">
        <v>0.99457124164004096</v>
      </c>
      <c r="D9" s="32">
        <v>0.18892043180769422</v>
      </c>
      <c r="E9" s="11">
        <v>2.5614534271724798</v>
      </c>
      <c r="F9" s="32">
        <v>2.2785279257425994</v>
      </c>
      <c r="G9" s="11">
        <v>1.489495853295111</v>
      </c>
      <c r="I9" s="6"/>
      <c r="J9" s="6"/>
      <c r="K9" s="6"/>
      <c r="L9" s="6"/>
      <c r="M9" s="6"/>
      <c r="N9" s="6"/>
    </row>
    <row r="10" spans="2:21" x14ac:dyDescent="0.3">
      <c r="B10" s="1" t="s">
        <v>83</v>
      </c>
      <c r="C10" s="11">
        <v>1.0502845281489579</v>
      </c>
      <c r="D10" s="32">
        <v>-0.62222561975439605</v>
      </c>
      <c r="E10" s="11">
        <v>2.8326920109482181</v>
      </c>
      <c r="F10" s="32">
        <v>2.6619060967306689</v>
      </c>
      <c r="G10" s="11">
        <v>1.5344480253237411</v>
      </c>
      <c r="I10" s="6"/>
      <c r="J10" s="6"/>
      <c r="K10" s="6"/>
      <c r="L10" s="6"/>
      <c r="M10" s="6"/>
      <c r="N10" s="6"/>
    </row>
    <row r="11" spans="2:21" x14ac:dyDescent="0.3">
      <c r="B11" s="1" t="s">
        <v>84</v>
      </c>
      <c r="C11" s="11">
        <v>1.2425671924427488</v>
      </c>
      <c r="D11" s="32">
        <v>-0.95685175216018137</v>
      </c>
      <c r="E11" s="11">
        <v>2.9757330611915171</v>
      </c>
      <c r="F11" s="32">
        <v>2.6463409033312577</v>
      </c>
      <c r="G11" s="11">
        <v>1.5465328350044178</v>
      </c>
      <c r="I11" s="6"/>
      <c r="J11" s="6"/>
      <c r="K11" s="6"/>
      <c r="L11" s="6"/>
      <c r="M11" s="6"/>
      <c r="N11" s="6"/>
    </row>
    <row r="12" spans="2:21" x14ac:dyDescent="0.3">
      <c r="B12" s="1" t="s">
        <v>85</v>
      </c>
      <c r="C12" s="11">
        <v>1.4081505928959979</v>
      </c>
      <c r="D12" s="32">
        <v>-1.370812162330995</v>
      </c>
      <c r="E12" s="11">
        <v>2.9448448530447751</v>
      </c>
      <c r="F12" s="32">
        <v>2.6725451468424017</v>
      </c>
      <c r="G12" s="11">
        <v>1.5441216218227536</v>
      </c>
      <c r="I12" s="6"/>
      <c r="J12" s="6"/>
      <c r="K12" s="6"/>
      <c r="L12" s="6"/>
      <c r="M12" s="6"/>
      <c r="N12" s="6"/>
    </row>
    <row r="13" spans="2:21" x14ac:dyDescent="0.3">
      <c r="B13" s="1" t="s">
        <v>86</v>
      </c>
      <c r="C13" s="11">
        <v>1.3309469574524677</v>
      </c>
      <c r="D13" s="32">
        <v>-1.3929622187455375</v>
      </c>
      <c r="E13" s="11">
        <v>3.050610634780933</v>
      </c>
      <c r="F13" s="32">
        <v>2.6875894704037346</v>
      </c>
      <c r="G13" s="11">
        <v>1.5563641786350608</v>
      </c>
      <c r="I13" s="6"/>
      <c r="J13" s="6"/>
      <c r="K13" s="6"/>
      <c r="L13" s="6"/>
      <c r="M13" s="6"/>
      <c r="N13" s="6"/>
    </row>
    <row r="14" spans="2:21" x14ac:dyDescent="0.3">
      <c r="B14" s="1" t="s">
        <v>87</v>
      </c>
      <c r="C14" s="11">
        <v>1.3986380306300468</v>
      </c>
      <c r="D14" s="32">
        <v>-1.375604249042591</v>
      </c>
      <c r="E14" s="11">
        <v>3.0227849762143468</v>
      </c>
      <c r="F14" s="32">
        <v>2.5694531089951043</v>
      </c>
      <c r="G14" s="11">
        <v>1.5479233875157159</v>
      </c>
      <c r="I14" s="6"/>
      <c r="J14" s="6"/>
      <c r="K14" s="6"/>
      <c r="L14" s="6"/>
      <c r="M14" s="6"/>
      <c r="N14" s="6"/>
    </row>
    <row r="15" spans="2:21" x14ac:dyDescent="0.3">
      <c r="B15" s="1" t="s">
        <v>68</v>
      </c>
      <c r="C15" s="11">
        <v>1.3943777761815042</v>
      </c>
      <c r="D15" s="32">
        <v>-1.2032490909106142</v>
      </c>
      <c r="E15" s="11">
        <v>2.9943787681556429</v>
      </c>
      <c r="F15" s="32">
        <v>2.4581940778088116</v>
      </c>
      <c r="G15" s="11">
        <v>1.5462306051998962</v>
      </c>
      <c r="I15" s="6"/>
      <c r="J15" s="6"/>
      <c r="K15" s="6"/>
      <c r="L15" s="6"/>
      <c r="M15" s="6"/>
      <c r="N15" s="6"/>
    </row>
    <row r="16" spans="2:21" x14ac:dyDescent="0.3">
      <c r="B16" s="1" t="s">
        <v>88</v>
      </c>
      <c r="C16" s="11">
        <v>1.4499312895430241</v>
      </c>
      <c r="D16" s="32">
        <v>-1.2228740088582155</v>
      </c>
      <c r="E16" s="11">
        <v>2.9441175771985355</v>
      </c>
      <c r="F16" s="32">
        <v>2.3641618643210616</v>
      </c>
      <c r="G16" s="11">
        <v>1.5308342656147687</v>
      </c>
      <c r="I16" s="6"/>
      <c r="J16" s="6"/>
      <c r="K16" s="6"/>
      <c r="L16" s="6"/>
      <c r="M16" s="6"/>
      <c r="N16" s="6"/>
    </row>
    <row r="17" spans="2:14" x14ac:dyDescent="0.3">
      <c r="B17" s="35" t="s">
        <v>92</v>
      </c>
      <c r="C17" s="32">
        <v>1.3657497120133957</v>
      </c>
      <c r="D17" s="32">
        <v>-1.0569497892365216</v>
      </c>
      <c r="E17" s="32">
        <v>2.9610457118572286</v>
      </c>
      <c r="F17" s="32">
        <v>2.2693024505602666</v>
      </c>
      <c r="G17" s="32">
        <v>1.5098812727167557</v>
      </c>
      <c r="I17" s="6"/>
      <c r="J17" s="6"/>
      <c r="K17" s="6"/>
      <c r="L17" s="6"/>
      <c r="M17" s="6"/>
      <c r="N17" s="6"/>
    </row>
    <row r="18" spans="2:14" x14ac:dyDescent="0.3">
      <c r="B18" s="35" t="s">
        <v>101</v>
      </c>
      <c r="C18" s="32">
        <v>0.9537523076385821</v>
      </c>
      <c r="D18" s="32">
        <v>-0.23527555551948381</v>
      </c>
      <c r="E18" s="32">
        <v>2.9515594027343757</v>
      </c>
      <c r="F18" s="32">
        <v>2.1592589325559146</v>
      </c>
      <c r="G18" s="32">
        <v>1.4882032426206833</v>
      </c>
      <c r="I18" s="6"/>
      <c r="J18" s="6"/>
      <c r="K18" s="6"/>
      <c r="L18" s="6"/>
      <c r="M18" s="6"/>
      <c r="N18" s="6"/>
    </row>
    <row r="19" spans="2:14" x14ac:dyDescent="0.3">
      <c r="B19" s="1" t="s">
        <v>114</v>
      </c>
      <c r="C19" s="80">
        <v>0.65510160653723115</v>
      </c>
      <c r="D19" s="80">
        <v>0.26222245060518479</v>
      </c>
      <c r="E19" s="80">
        <v>2.966716913460516</v>
      </c>
      <c r="F19" s="80">
        <v>1.957465715499048</v>
      </c>
      <c r="G19" s="80">
        <v>1.4003009152180323</v>
      </c>
      <c r="I19" s="6"/>
      <c r="J19" s="6"/>
      <c r="K19" s="6"/>
      <c r="L19" s="6"/>
      <c r="M19" s="6"/>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workbookViewId="0">
      <pane xSplit="1" topLeftCell="B1" activePane="topRight" state="frozen"/>
      <selection pane="topRight" activeCell="R13" sqref="R13"/>
    </sheetView>
  </sheetViews>
  <sheetFormatPr defaultRowHeight="14.4" x14ac:dyDescent="0.3"/>
  <cols>
    <col min="2" max="4" width="11.33203125" bestFit="1" customWidth="1"/>
    <col min="5" max="7" width="10.33203125" bestFit="1" customWidth="1"/>
    <col min="8" max="9" width="9.44140625" bestFit="1" customWidth="1"/>
    <col min="10" max="13" width="10.33203125" bestFit="1" customWidth="1"/>
    <col min="14" max="16" width="11.33203125" bestFit="1" customWidth="1"/>
    <col min="18" max="18" width="9.6640625" bestFit="1" customWidth="1"/>
    <col min="19" max="19" width="10.33203125" bestFit="1" customWidth="1"/>
  </cols>
  <sheetData>
    <row r="1" spans="1:19" x14ac:dyDescent="0.3">
      <c r="A1" s="10"/>
      <c r="B1" s="10" t="s">
        <v>98</v>
      </c>
      <c r="C1" s="10"/>
      <c r="D1" s="10"/>
      <c r="E1" s="10" t="s">
        <v>6</v>
      </c>
      <c r="F1" s="10"/>
      <c r="G1" s="10"/>
      <c r="H1" s="10" t="s">
        <v>7</v>
      </c>
      <c r="I1" s="10"/>
      <c r="J1" s="10"/>
      <c r="K1" s="10" t="s">
        <v>8</v>
      </c>
      <c r="L1" s="10"/>
      <c r="M1" s="10"/>
      <c r="N1" s="10" t="s">
        <v>23</v>
      </c>
      <c r="O1" s="10"/>
      <c r="P1" s="10"/>
    </row>
    <row r="2" spans="1:19" x14ac:dyDescent="0.3">
      <c r="A2" s="10"/>
      <c r="B2" s="10" t="s">
        <v>21</v>
      </c>
      <c r="C2" s="10" t="s">
        <v>22</v>
      </c>
      <c r="D2" s="10" t="s">
        <v>9</v>
      </c>
      <c r="E2" s="10" t="s">
        <v>21</v>
      </c>
      <c r="F2" s="10" t="s">
        <v>22</v>
      </c>
      <c r="G2" s="10" t="s">
        <v>9</v>
      </c>
      <c r="H2" s="10" t="s">
        <v>21</v>
      </c>
      <c r="I2" s="10" t="s">
        <v>22</v>
      </c>
      <c r="J2" s="10" t="s">
        <v>9</v>
      </c>
      <c r="K2" s="10" t="s">
        <v>21</v>
      </c>
      <c r="L2" s="10" t="s">
        <v>22</v>
      </c>
      <c r="M2" s="10" t="s">
        <v>9</v>
      </c>
      <c r="N2" s="10" t="s">
        <v>21</v>
      </c>
      <c r="O2" s="10" t="s">
        <v>22</v>
      </c>
      <c r="P2" s="10" t="s">
        <v>9</v>
      </c>
    </row>
    <row r="3" spans="1:19" x14ac:dyDescent="0.3">
      <c r="A3" s="10" t="s">
        <v>24</v>
      </c>
      <c r="B3" s="20">
        <v>2501876</v>
      </c>
      <c r="C3" s="20">
        <v>2438875</v>
      </c>
      <c r="D3" s="20">
        <v>4940751</v>
      </c>
      <c r="E3" s="20">
        <v>241802</v>
      </c>
      <c r="F3" s="20">
        <v>234520</v>
      </c>
      <c r="G3" s="20">
        <v>476322</v>
      </c>
      <c r="H3" s="20">
        <v>50691</v>
      </c>
      <c r="I3" s="20">
        <v>48971</v>
      </c>
      <c r="J3" s="20">
        <v>99662</v>
      </c>
      <c r="K3" s="20">
        <v>115072</v>
      </c>
      <c r="L3" s="20">
        <v>111643</v>
      </c>
      <c r="M3" s="20">
        <v>226715</v>
      </c>
      <c r="N3" s="20">
        <v>2909441</v>
      </c>
      <c r="O3" s="20">
        <v>2834009</v>
      </c>
      <c r="P3" s="20">
        <v>5743450</v>
      </c>
      <c r="R3" s="7" t="s">
        <v>102</v>
      </c>
      <c r="S3" s="21">
        <f>SUM(P3:P5)/P20*100</f>
        <v>28.598260551622001</v>
      </c>
    </row>
    <row r="4" spans="1:19" x14ac:dyDescent="0.3">
      <c r="A4" s="10" t="s">
        <v>25</v>
      </c>
      <c r="B4" s="20">
        <v>2476487</v>
      </c>
      <c r="C4" s="20">
        <v>2414408</v>
      </c>
      <c r="D4" s="20">
        <v>4890895</v>
      </c>
      <c r="E4" s="20">
        <v>241104</v>
      </c>
      <c r="F4" s="20">
        <v>234414</v>
      </c>
      <c r="G4" s="20">
        <v>475518</v>
      </c>
      <c r="H4" s="20">
        <v>50812</v>
      </c>
      <c r="I4" s="20">
        <v>48736</v>
      </c>
      <c r="J4" s="20">
        <v>99548</v>
      </c>
      <c r="K4" s="20">
        <v>126753</v>
      </c>
      <c r="L4" s="20">
        <v>123238</v>
      </c>
      <c r="M4" s="20">
        <v>249991</v>
      </c>
      <c r="N4" s="20">
        <v>2895156</v>
      </c>
      <c r="O4" s="20">
        <v>2820796</v>
      </c>
      <c r="P4" s="20">
        <v>5715952</v>
      </c>
      <c r="R4" s="7" t="s">
        <v>103</v>
      </c>
      <c r="S4" s="21">
        <f>SUM(P15:P19)/P20*100</f>
        <v>9.1014359548055381</v>
      </c>
    </row>
    <row r="5" spans="1:19" x14ac:dyDescent="0.3">
      <c r="A5" s="10" t="s">
        <v>26</v>
      </c>
      <c r="B5" s="20">
        <v>2407169</v>
      </c>
      <c r="C5" s="20">
        <v>2366601</v>
      </c>
      <c r="D5" s="20">
        <v>4773770</v>
      </c>
      <c r="E5" s="20">
        <v>231137</v>
      </c>
      <c r="F5" s="20">
        <v>225576</v>
      </c>
      <c r="G5" s="20">
        <v>456713</v>
      </c>
      <c r="H5" s="20">
        <v>48646</v>
      </c>
      <c r="I5" s="20">
        <v>46217</v>
      </c>
      <c r="J5" s="20">
        <v>94863</v>
      </c>
      <c r="K5" s="20">
        <v>134809</v>
      </c>
      <c r="L5" s="20">
        <v>131398</v>
      </c>
      <c r="M5" s="20">
        <v>266207</v>
      </c>
      <c r="N5" s="20">
        <v>2821761</v>
      </c>
      <c r="O5" s="20">
        <v>2769792</v>
      </c>
      <c r="P5" s="20">
        <v>5591553</v>
      </c>
      <c r="R5" s="7"/>
      <c r="S5" s="21"/>
    </row>
    <row r="6" spans="1:19" x14ac:dyDescent="0.3">
      <c r="A6" s="10" t="s">
        <v>27</v>
      </c>
      <c r="B6" s="20">
        <v>2027023</v>
      </c>
      <c r="C6" s="20">
        <v>2004681</v>
      </c>
      <c r="D6" s="20">
        <v>4031704</v>
      </c>
      <c r="E6" s="20">
        <v>207599</v>
      </c>
      <c r="F6" s="20">
        <v>203457</v>
      </c>
      <c r="G6" s="20">
        <v>411056</v>
      </c>
      <c r="H6" s="20">
        <v>45504</v>
      </c>
      <c r="I6" s="20">
        <v>43048</v>
      </c>
      <c r="J6" s="20">
        <v>88552</v>
      </c>
      <c r="K6" s="20">
        <v>122761</v>
      </c>
      <c r="L6" s="20">
        <v>120506</v>
      </c>
      <c r="M6" s="20">
        <v>243267</v>
      </c>
      <c r="N6" s="20">
        <v>2402887</v>
      </c>
      <c r="O6" s="20">
        <v>2371692</v>
      </c>
      <c r="P6" s="20">
        <v>4774579</v>
      </c>
      <c r="R6" s="7"/>
      <c r="S6" s="21"/>
    </row>
    <row r="7" spans="1:19" x14ac:dyDescent="0.3">
      <c r="A7" s="10" t="s">
        <v>28</v>
      </c>
      <c r="B7" s="20">
        <v>2030142</v>
      </c>
      <c r="C7" s="20">
        <v>2013290</v>
      </c>
      <c r="D7" s="20">
        <v>4043432</v>
      </c>
      <c r="E7" s="20">
        <v>213479</v>
      </c>
      <c r="F7" s="20">
        <v>209701</v>
      </c>
      <c r="G7" s="20">
        <v>423180</v>
      </c>
      <c r="H7" s="20">
        <v>54400</v>
      </c>
      <c r="I7" s="20">
        <v>47890</v>
      </c>
      <c r="J7" s="20">
        <v>102290</v>
      </c>
      <c r="K7" s="20">
        <v>127180</v>
      </c>
      <c r="L7" s="20">
        <v>127285</v>
      </c>
      <c r="M7" s="20">
        <v>254465</v>
      </c>
      <c r="N7" s="20">
        <v>2425201</v>
      </c>
      <c r="O7" s="20">
        <v>2398166</v>
      </c>
      <c r="P7" s="20">
        <v>4823367</v>
      </c>
    </row>
    <row r="8" spans="1:19" x14ac:dyDescent="0.3">
      <c r="A8" s="10" t="s">
        <v>29</v>
      </c>
      <c r="B8" s="20">
        <v>2315171</v>
      </c>
      <c r="C8" s="20">
        <v>2271609</v>
      </c>
      <c r="D8" s="20">
        <v>4586780</v>
      </c>
      <c r="E8" s="20">
        <v>219429</v>
      </c>
      <c r="F8" s="20">
        <v>216317</v>
      </c>
      <c r="G8" s="20">
        <v>435746</v>
      </c>
      <c r="H8" s="20">
        <v>72139</v>
      </c>
      <c r="I8" s="20">
        <v>58435</v>
      </c>
      <c r="J8" s="20">
        <v>130574</v>
      </c>
      <c r="K8" s="20">
        <v>133699</v>
      </c>
      <c r="L8" s="20">
        <v>133955</v>
      </c>
      <c r="M8" s="20">
        <v>267654</v>
      </c>
      <c r="N8" s="20">
        <v>2740438</v>
      </c>
      <c r="O8" s="20">
        <v>2680316</v>
      </c>
      <c r="P8" s="20">
        <v>5420754</v>
      </c>
    </row>
    <row r="9" spans="1:19" x14ac:dyDescent="0.3">
      <c r="A9" s="10" t="s">
        <v>30</v>
      </c>
      <c r="B9" s="20">
        <v>2412556</v>
      </c>
      <c r="C9" s="20">
        <v>2356943</v>
      </c>
      <c r="D9" s="20">
        <v>4769499</v>
      </c>
      <c r="E9" s="20">
        <v>216963</v>
      </c>
      <c r="F9" s="20">
        <v>214311</v>
      </c>
      <c r="G9" s="20">
        <v>431274</v>
      </c>
      <c r="H9" s="20">
        <v>80537</v>
      </c>
      <c r="I9" s="20">
        <v>64280</v>
      </c>
      <c r="J9" s="20">
        <v>144817</v>
      </c>
      <c r="K9" s="20">
        <v>148546</v>
      </c>
      <c r="L9" s="20">
        <v>147614</v>
      </c>
      <c r="M9" s="20">
        <v>296160</v>
      </c>
      <c r="N9" s="20">
        <v>2858602</v>
      </c>
      <c r="O9" s="20">
        <v>2783148</v>
      </c>
      <c r="P9" s="20">
        <v>5641750</v>
      </c>
    </row>
    <row r="10" spans="1:19" x14ac:dyDescent="0.3">
      <c r="A10" s="10" t="s">
        <v>31</v>
      </c>
      <c r="B10" s="20">
        <v>1983049</v>
      </c>
      <c r="C10" s="20">
        <v>1979731</v>
      </c>
      <c r="D10" s="20">
        <v>3962780</v>
      </c>
      <c r="E10" s="20">
        <v>187873</v>
      </c>
      <c r="F10" s="20">
        <v>193985</v>
      </c>
      <c r="G10" s="20">
        <v>381858</v>
      </c>
      <c r="H10" s="20">
        <v>79657</v>
      </c>
      <c r="I10" s="20">
        <v>65039</v>
      </c>
      <c r="J10" s="20">
        <v>144696</v>
      </c>
      <c r="K10" s="20">
        <v>153973</v>
      </c>
      <c r="L10" s="20">
        <v>154986</v>
      </c>
      <c r="M10" s="20">
        <v>308959</v>
      </c>
      <c r="N10" s="20">
        <v>2404552</v>
      </c>
      <c r="O10" s="20">
        <v>2393741</v>
      </c>
      <c r="P10" s="20">
        <v>4798293</v>
      </c>
    </row>
    <row r="11" spans="1:19" x14ac:dyDescent="0.3">
      <c r="A11" s="10" t="s">
        <v>32</v>
      </c>
      <c r="B11" s="20">
        <v>1464366</v>
      </c>
      <c r="C11" s="20">
        <v>1524633</v>
      </c>
      <c r="D11" s="20">
        <v>2988999</v>
      </c>
      <c r="E11" s="20">
        <v>156956</v>
      </c>
      <c r="F11" s="20">
        <v>159655</v>
      </c>
      <c r="G11" s="20">
        <v>316611</v>
      </c>
      <c r="H11" s="20">
        <v>65989</v>
      </c>
      <c r="I11" s="20">
        <v>55929</v>
      </c>
      <c r="J11" s="20">
        <v>121918</v>
      </c>
      <c r="K11" s="20">
        <v>149724</v>
      </c>
      <c r="L11" s="20">
        <v>156690</v>
      </c>
      <c r="M11" s="20">
        <v>306414</v>
      </c>
      <c r="N11" s="20">
        <v>1837035</v>
      </c>
      <c r="O11" s="20">
        <v>1896907</v>
      </c>
      <c r="P11" s="20">
        <v>3733942</v>
      </c>
    </row>
    <row r="12" spans="1:19" x14ac:dyDescent="0.3">
      <c r="A12" s="10" t="s">
        <v>33</v>
      </c>
      <c r="B12" s="20">
        <v>1163595</v>
      </c>
      <c r="C12" s="20">
        <v>1229722</v>
      </c>
      <c r="D12" s="20">
        <v>2393317</v>
      </c>
      <c r="E12" s="20">
        <v>151954</v>
      </c>
      <c r="F12" s="20">
        <v>160711</v>
      </c>
      <c r="G12" s="20">
        <v>312665</v>
      </c>
      <c r="H12" s="20">
        <v>58225</v>
      </c>
      <c r="I12" s="20">
        <v>52793</v>
      </c>
      <c r="J12" s="20">
        <v>111018</v>
      </c>
      <c r="K12" s="20">
        <v>172253</v>
      </c>
      <c r="L12" s="20">
        <v>180395</v>
      </c>
      <c r="M12" s="20">
        <v>352648</v>
      </c>
      <c r="N12" s="20">
        <v>1546027</v>
      </c>
      <c r="O12" s="20">
        <v>1623621</v>
      </c>
      <c r="P12" s="20">
        <v>3169648</v>
      </c>
    </row>
    <row r="13" spans="1:19" x14ac:dyDescent="0.3">
      <c r="A13" s="10" t="s">
        <v>34</v>
      </c>
      <c r="B13" s="20">
        <v>826898</v>
      </c>
      <c r="C13" s="20">
        <v>1007293</v>
      </c>
      <c r="D13" s="20">
        <v>1834191</v>
      </c>
      <c r="E13" s="20">
        <v>139393</v>
      </c>
      <c r="F13" s="20">
        <v>162831</v>
      </c>
      <c r="G13" s="20">
        <v>302224</v>
      </c>
      <c r="H13" s="20">
        <v>48624</v>
      </c>
      <c r="I13" s="20">
        <v>48385</v>
      </c>
      <c r="J13" s="20">
        <v>97009</v>
      </c>
      <c r="K13" s="20">
        <v>164319</v>
      </c>
      <c r="L13" s="20">
        <v>173520</v>
      </c>
      <c r="M13" s="20">
        <v>337839</v>
      </c>
      <c r="N13" s="20">
        <v>1179234</v>
      </c>
      <c r="O13" s="20">
        <v>1392029</v>
      </c>
      <c r="P13" s="20">
        <v>2571263</v>
      </c>
    </row>
    <row r="14" spans="1:19" x14ac:dyDescent="0.3">
      <c r="A14" s="10" t="s">
        <v>35</v>
      </c>
      <c r="B14" s="20">
        <v>657553</v>
      </c>
      <c r="C14" s="20">
        <v>889121</v>
      </c>
      <c r="D14" s="20">
        <v>1546674</v>
      </c>
      <c r="E14" s="20">
        <v>121876</v>
      </c>
      <c r="F14" s="20">
        <v>143091</v>
      </c>
      <c r="G14" s="20">
        <v>264967</v>
      </c>
      <c r="H14" s="20">
        <v>40735</v>
      </c>
      <c r="I14" s="20">
        <v>44510</v>
      </c>
      <c r="J14" s="20">
        <v>85245</v>
      </c>
      <c r="K14" s="20">
        <v>150853</v>
      </c>
      <c r="L14" s="20">
        <v>163570</v>
      </c>
      <c r="M14" s="20">
        <v>314423</v>
      </c>
      <c r="N14" s="20">
        <v>971017</v>
      </c>
      <c r="O14" s="20">
        <v>1240292</v>
      </c>
      <c r="P14" s="20">
        <v>2211309</v>
      </c>
    </row>
    <row r="15" spans="1:19" x14ac:dyDescent="0.3">
      <c r="A15" s="10" t="s">
        <v>36</v>
      </c>
      <c r="B15" s="20">
        <v>487043</v>
      </c>
      <c r="C15" s="20">
        <v>723755</v>
      </c>
      <c r="D15" s="20">
        <v>1210798</v>
      </c>
      <c r="E15" s="20">
        <v>92187</v>
      </c>
      <c r="F15" s="20">
        <v>115516</v>
      </c>
      <c r="G15" s="20">
        <v>207703</v>
      </c>
      <c r="H15" s="20">
        <v>32760</v>
      </c>
      <c r="I15" s="20">
        <v>38250</v>
      </c>
      <c r="J15" s="20">
        <v>71010</v>
      </c>
      <c r="K15" s="20">
        <v>145871</v>
      </c>
      <c r="L15" s="20">
        <v>160934</v>
      </c>
      <c r="M15" s="20">
        <v>306805</v>
      </c>
      <c r="N15" s="20">
        <v>757861</v>
      </c>
      <c r="O15" s="20">
        <v>1038455</v>
      </c>
      <c r="P15" s="20">
        <v>1796316</v>
      </c>
    </row>
    <row r="16" spans="1:19" x14ac:dyDescent="0.3">
      <c r="A16" s="10" t="s">
        <v>37</v>
      </c>
      <c r="B16" s="20">
        <v>351949</v>
      </c>
      <c r="C16" s="20">
        <v>566655</v>
      </c>
      <c r="D16" s="20">
        <v>918604</v>
      </c>
      <c r="E16" s="20">
        <v>62862</v>
      </c>
      <c r="F16" s="20">
        <v>88079</v>
      </c>
      <c r="G16" s="20">
        <v>150941</v>
      </c>
      <c r="H16" s="20">
        <v>25382</v>
      </c>
      <c r="I16" s="20">
        <v>32420</v>
      </c>
      <c r="J16" s="20">
        <v>57802</v>
      </c>
      <c r="K16" s="20">
        <v>131643</v>
      </c>
      <c r="L16" s="20">
        <v>149675</v>
      </c>
      <c r="M16" s="20">
        <v>281318</v>
      </c>
      <c r="N16" s="20">
        <v>571836</v>
      </c>
      <c r="O16" s="20">
        <v>836829</v>
      </c>
      <c r="P16" s="20">
        <v>1408665</v>
      </c>
    </row>
    <row r="17" spans="1:16" x14ac:dyDescent="0.3">
      <c r="A17" s="10" t="s">
        <v>38</v>
      </c>
      <c r="B17" s="20">
        <v>218084</v>
      </c>
      <c r="C17" s="20">
        <v>401022</v>
      </c>
      <c r="D17" s="20">
        <v>619106</v>
      </c>
      <c r="E17" s="20">
        <v>37570</v>
      </c>
      <c r="F17" s="20">
        <v>59557</v>
      </c>
      <c r="G17" s="20">
        <v>97127</v>
      </c>
      <c r="H17" s="20">
        <v>17124</v>
      </c>
      <c r="I17" s="20">
        <v>25144</v>
      </c>
      <c r="J17" s="20">
        <v>42268</v>
      </c>
      <c r="K17" s="20">
        <v>115212</v>
      </c>
      <c r="L17" s="20">
        <v>133461</v>
      </c>
      <c r="M17" s="20">
        <v>248673</v>
      </c>
      <c r="N17" s="20">
        <v>387990</v>
      </c>
      <c r="O17" s="20">
        <v>619184</v>
      </c>
      <c r="P17" s="20">
        <v>1007174</v>
      </c>
    </row>
    <row r="18" spans="1:16" x14ac:dyDescent="0.3">
      <c r="A18" s="10" t="s">
        <v>99</v>
      </c>
      <c r="B18" s="20">
        <v>119451</v>
      </c>
      <c r="C18" s="20">
        <v>245958</v>
      </c>
      <c r="D18" s="20">
        <v>365409</v>
      </c>
      <c r="E18" s="20">
        <v>20028</v>
      </c>
      <c r="F18" s="20">
        <v>36794</v>
      </c>
      <c r="G18" s="20">
        <v>56822</v>
      </c>
      <c r="H18" s="20">
        <v>9785</v>
      </c>
      <c r="I18" s="20">
        <v>16923</v>
      </c>
      <c r="J18" s="20">
        <v>26708</v>
      </c>
      <c r="K18" s="20">
        <v>84341</v>
      </c>
      <c r="L18" s="20">
        <v>103782</v>
      </c>
      <c r="M18" s="20">
        <v>188123</v>
      </c>
      <c r="N18" s="20">
        <v>233605</v>
      </c>
      <c r="O18" s="20">
        <v>403457</v>
      </c>
      <c r="P18" s="20">
        <v>637062</v>
      </c>
    </row>
    <row r="19" spans="1:16" x14ac:dyDescent="0.3">
      <c r="A19" s="10" t="s">
        <v>40</v>
      </c>
      <c r="B19" s="20">
        <v>77062</v>
      </c>
      <c r="C19" s="20">
        <v>199956</v>
      </c>
      <c r="D19" s="20">
        <v>277018</v>
      </c>
      <c r="E19" s="20">
        <v>12992</v>
      </c>
      <c r="F19" s="20">
        <v>34021</v>
      </c>
      <c r="G19" s="20">
        <v>47013</v>
      </c>
      <c r="H19" s="20">
        <v>6652</v>
      </c>
      <c r="I19" s="20">
        <v>16481</v>
      </c>
      <c r="J19" s="20">
        <v>23133</v>
      </c>
      <c r="K19" s="20">
        <v>89526</v>
      </c>
      <c r="L19" s="20">
        <v>140583</v>
      </c>
      <c r="M19" s="20">
        <v>230109</v>
      </c>
      <c r="N19" s="20">
        <v>186232</v>
      </c>
      <c r="O19" s="20">
        <v>391041</v>
      </c>
      <c r="P19" s="20">
        <v>577273</v>
      </c>
    </row>
    <row r="20" spans="1:16" x14ac:dyDescent="0.3">
      <c r="A20" s="8"/>
      <c r="B20" s="20">
        <v>23519474</v>
      </c>
      <c r="C20" s="20">
        <v>24634253</v>
      </c>
      <c r="D20" s="20">
        <v>48153727</v>
      </c>
      <c r="E20" s="20">
        <v>2555204</v>
      </c>
      <c r="F20" s="20">
        <v>2692536</v>
      </c>
      <c r="G20" s="20">
        <v>5247740</v>
      </c>
      <c r="H20" s="20">
        <v>787662</v>
      </c>
      <c r="I20" s="20">
        <v>753451</v>
      </c>
      <c r="J20" s="20">
        <v>1541113</v>
      </c>
      <c r="K20" s="20">
        <v>2266535</v>
      </c>
      <c r="L20" s="20">
        <v>2413235</v>
      </c>
      <c r="M20" s="20">
        <v>4679770</v>
      </c>
      <c r="N20" s="20">
        <v>29128875</v>
      </c>
      <c r="O20" s="20">
        <v>30493475</v>
      </c>
      <c r="P20" s="20">
        <v>59622350</v>
      </c>
    </row>
    <row r="22" spans="1:16" x14ac:dyDescent="0.3">
      <c r="A22" t="s">
        <v>100</v>
      </c>
      <c r="B22" t="str">
        <f t="shared" ref="B22:P22" si="0">B1</f>
        <v>Black African</v>
      </c>
      <c r="C22">
        <f t="shared" si="0"/>
        <v>0</v>
      </c>
      <c r="D22">
        <f t="shared" si="0"/>
        <v>0</v>
      </c>
      <c r="E22" t="str">
        <f t="shared" si="0"/>
        <v>Coloured</v>
      </c>
      <c r="F22">
        <f t="shared" si="0"/>
        <v>0</v>
      </c>
      <c r="G22">
        <f t="shared" si="0"/>
        <v>0</v>
      </c>
      <c r="H22" t="str">
        <f t="shared" si="0"/>
        <v>Indian/Asian</v>
      </c>
      <c r="I22">
        <f t="shared" si="0"/>
        <v>0</v>
      </c>
      <c r="J22">
        <f t="shared" si="0"/>
        <v>0</v>
      </c>
      <c r="K22" t="str">
        <f t="shared" si="0"/>
        <v>White</v>
      </c>
      <c r="L22">
        <f t="shared" si="0"/>
        <v>0</v>
      </c>
      <c r="M22">
        <f t="shared" si="0"/>
        <v>0</v>
      </c>
      <c r="N22" t="str">
        <f t="shared" si="0"/>
        <v>RSA</v>
      </c>
      <c r="O22">
        <f t="shared" si="0"/>
        <v>0</v>
      </c>
      <c r="P22">
        <f t="shared" si="0"/>
        <v>0</v>
      </c>
    </row>
    <row r="23" spans="1:16" x14ac:dyDescent="0.3">
      <c r="A23">
        <f t="shared" ref="A23:P23" si="1">A2</f>
        <v>0</v>
      </c>
      <c r="B23" t="str">
        <f t="shared" si="1"/>
        <v>Male</v>
      </c>
      <c r="C23" t="str">
        <f t="shared" si="1"/>
        <v>Female</v>
      </c>
      <c r="D23" t="str">
        <f t="shared" si="1"/>
        <v>Total</v>
      </c>
      <c r="E23" t="str">
        <f t="shared" si="1"/>
        <v>Male</v>
      </c>
      <c r="F23" t="str">
        <f t="shared" si="1"/>
        <v>Female</v>
      </c>
      <c r="G23" t="str">
        <f t="shared" si="1"/>
        <v>Total</v>
      </c>
      <c r="H23" t="str">
        <f t="shared" si="1"/>
        <v>Male</v>
      </c>
      <c r="I23" t="str">
        <f t="shared" si="1"/>
        <v>Female</v>
      </c>
      <c r="J23" t="str">
        <f t="shared" si="1"/>
        <v>Total</v>
      </c>
      <c r="K23" t="str">
        <f t="shared" si="1"/>
        <v>Male</v>
      </c>
      <c r="L23" t="str">
        <f t="shared" si="1"/>
        <v>Female</v>
      </c>
      <c r="M23" t="str">
        <f t="shared" si="1"/>
        <v>Total</v>
      </c>
      <c r="N23" t="str">
        <f t="shared" si="1"/>
        <v>Male</v>
      </c>
      <c r="O23" t="str">
        <f t="shared" si="1"/>
        <v>Female</v>
      </c>
      <c r="P23" t="str">
        <f t="shared" si="1"/>
        <v>Total</v>
      </c>
    </row>
    <row r="24" spans="1:16" x14ac:dyDescent="0.3">
      <c r="A24" t="str">
        <f t="shared" ref="A24" si="2">A3</f>
        <v>0-4</v>
      </c>
      <c r="B24" s="5">
        <f>ROUND(B3/1000,1)</f>
        <v>2501.9</v>
      </c>
      <c r="C24" s="5">
        <f t="shared" ref="C24:P24" si="3">ROUND(C3/1000,1)</f>
        <v>2438.9</v>
      </c>
      <c r="D24" s="5">
        <f t="shared" si="3"/>
        <v>4940.8</v>
      </c>
      <c r="E24" s="5">
        <f>ROUND(E3/1000,1)</f>
        <v>241.8</v>
      </c>
      <c r="F24" s="5">
        <f t="shared" si="3"/>
        <v>234.5</v>
      </c>
      <c r="G24" s="5">
        <f t="shared" si="3"/>
        <v>476.3</v>
      </c>
      <c r="H24" s="5">
        <f t="shared" si="3"/>
        <v>50.7</v>
      </c>
      <c r="I24" s="5">
        <f t="shared" si="3"/>
        <v>49</v>
      </c>
      <c r="J24" s="5">
        <f t="shared" si="3"/>
        <v>99.7</v>
      </c>
      <c r="K24" s="5">
        <f t="shared" si="3"/>
        <v>115.1</v>
      </c>
      <c r="L24" s="5">
        <f t="shared" si="3"/>
        <v>111.6</v>
      </c>
      <c r="M24" s="5">
        <f t="shared" si="3"/>
        <v>226.7</v>
      </c>
      <c r="N24" s="5">
        <f t="shared" si="3"/>
        <v>2909.4</v>
      </c>
      <c r="O24" s="5">
        <f t="shared" si="3"/>
        <v>2834</v>
      </c>
      <c r="P24" s="5">
        <f t="shared" si="3"/>
        <v>5743.5</v>
      </c>
    </row>
    <row r="25" spans="1:16" x14ac:dyDescent="0.3">
      <c r="A25" t="str">
        <f t="shared" ref="A25" si="4">A4</f>
        <v>5-9</v>
      </c>
      <c r="B25" s="5">
        <f t="shared" ref="B25:P25" si="5">ROUND(B4/1000,1)</f>
        <v>2476.5</v>
      </c>
      <c r="C25" s="5">
        <f t="shared" si="5"/>
        <v>2414.4</v>
      </c>
      <c r="D25" s="5">
        <f t="shared" si="5"/>
        <v>4890.8999999999996</v>
      </c>
      <c r="E25" s="5">
        <f t="shared" si="5"/>
        <v>241.1</v>
      </c>
      <c r="F25" s="5">
        <f t="shared" si="5"/>
        <v>234.4</v>
      </c>
      <c r="G25" s="5">
        <f t="shared" si="5"/>
        <v>475.5</v>
      </c>
      <c r="H25" s="5">
        <f t="shared" si="5"/>
        <v>50.8</v>
      </c>
      <c r="I25" s="5">
        <f t="shared" si="5"/>
        <v>48.7</v>
      </c>
      <c r="J25" s="5">
        <f t="shared" si="5"/>
        <v>99.5</v>
      </c>
      <c r="K25" s="5">
        <f t="shared" si="5"/>
        <v>126.8</v>
      </c>
      <c r="L25" s="5">
        <f t="shared" si="5"/>
        <v>123.2</v>
      </c>
      <c r="M25" s="5">
        <f t="shared" si="5"/>
        <v>250</v>
      </c>
      <c r="N25" s="5">
        <f t="shared" si="5"/>
        <v>2895.2</v>
      </c>
      <c r="O25" s="5">
        <f t="shared" si="5"/>
        <v>2820.8</v>
      </c>
      <c r="P25" s="5">
        <f t="shared" si="5"/>
        <v>5716</v>
      </c>
    </row>
    <row r="26" spans="1:16" x14ac:dyDescent="0.3">
      <c r="A26" t="str">
        <f t="shared" ref="A26" si="6">A5</f>
        <v>10-14</v>
      </c>
      <c r="B26" s="5">
        <f t="shared" ref="B26:P26" si="7">ROUND(B5/1000,1)</f>
        <v>2407.1999999999998</v>
      </c>
      <c r="C26" s="5">
        <f t="shared" si="7"/>
        <v>2366.6</v>
      </c>
      <c r="D26" s="5">
        <f t="shared" si="7"/>
        <v>4773.8</v>
      </c>
      <c r="E26" s="5">
        <f t="shared" si="7"/>
        <v>231.1</v>
      </c>
      <c r="F26" s="5">
        <f t="shared" si="7"/>
        <v>225.6</v>
      </c>
      <c r="G26" s="5">
        <f t="shared" si="7"/>
        <v>456.7</v>
      </c>
      <c r="H26" s="5">
        <f t="shared" si="7"/>
        <v>48.6</v>
      </c>
      <c r="I26" s="5">
        <f t="shared" si="7"/>
        <v>46.2</v>
      </c>
      <c r="J26" s="5">
        <f t="shared" si="7"/>
        <v>94.9</v>
      </c>
      <c r="K26" s="5">
        <f t="shared" si="7"/>
        <v>134.80000000000001</v>
      </c>
      <c r="L26" s="5">
        <f t="shared" si="7"/>
        <v>131.4</v>
      </c>
      <c r="M26" s="5">
        <f t="shared" si="7"/>
        <v>266.2</v>
      </c>
      <c r="N26" s="5">
        <f t="shared" si="7"/>
        <v>2821.8</v>
      </c>
      <c r="O26" s="5">
        <f t="shared" si="7"/>
        <v>2769.8</v>
      </c>
      <c r="P26" s="5">
        <f t="shared" si="7"/>
        <v>5591.6</v>
      </c>
    </row>
    <row r="27" spans="1:16" x14ac:dyDescent="0.3">
      <c r="A27" t="str">
        <f t="shared" ref="A27" si="8">A6</f>
        <v>15-19</v>
      </c>
      <c r="B27" s="5">
        <f t="shared" ref="B27:P27" si="9">ROUND(B6/1000,1)</f>
        <v>2027</v>
      </c>
      <c r="C27" s="5">
        <f t="shared" si="9"/>
        <v>2004.7</v>
      </c>
      <c r="D27" s="5">
        <f t="shared" si="9"/>
        <v>4031.7</v>
      </c>
      <c r="E27" s="5">
        <f t="shared" si="9"/>
        <v>207.6</v>
      </c>
      <c r="F27" s="5">
        <f t="shared" si="9"/>
        <v>203.5</v>
      </c>
      <c r="G27" s="5">
        <f t="shared" si="9"/>
        <v>411.1</v>
      </c>
      <c r="H27" s="5">
        <f t="shared" si="9"/>
        <v>45.5</v>
      </c>
      <c r="I27" s="5">
        <f t="shared" si="9"/>
        <v>43</v>
      </c>
      <c r="J27" s="5">
        <f t="shared" si="9"/>
        <v>88.6</v>
      </c>
      <c r="K27" s="5">
        <f t="shared" si="9"/>
        <v>122.8</v>
      </c>
      <c r="L27" s="5">
        <f t="shared" si="9"/>
        <v>120.5</v>
      </c>
      <c r="M27" s="5">
        <f t="shared" si="9"/>
        <v>243.3</v>
      </c>
      <c r="N27" s="5">
        <f t="shared" si="9"/>
        <v>2402.9</v>
      </c>
      <c r="O27" s="5">
        <f t="shared" si="9"/>
        <v>2371.6999999999998</v>
      </c>
      <c r="P27" s="5">
        <f t="shared" si="9"/>
        <v>4774.6000000000004</v>
      </c>
    </row>
    <row r="28" spans="1:16" x14ac:dyDescent="0.3">
      <c r="A28" t="str">
        <f t="shared" ref="A28" si="10">A7</f>
        <v>20-24</v>
      </c>
      <c r="B28" s="5">
        <f t="shared" ref="B28:P28" si="11">ROUND(B7/1000,1)</f>
        <v>2030.1</v>
      </c>
      <c r="C28" s="5">
        <f t="shared" si="11"/>
        <v>2013.3</v>
      </c>
      <c r="D28" s="5">
        <f t="shared" si="11"/>
        <v>4043.4</v>
      </c>
      <c r="E28" s="5">
        <f t="shared" si="11"/>
        <v>213.5</v>
      </c>
      <c r="F28" s="5">
        <f t="shared" si="11"/>
        <v>209.7</v>
      </c>
      <c r="G28" s="5">
        <f t="shared" si="11"/>
        <v>423.2</v>
      </c>
      <c r="H28" s="5">
        <f t="shared" si="11"/>
        <v>54.4</v>
      </c>
      <c r="I28" s="5">
        <f t="shared" si="11"/>
        <v>47.9</v>
      </c>
      <c r="J28" s="5">
        <f t="shared" si="11"/>
        <v>102.3</v>
      </c>
      <c r="K28" s="5">
        <f t="shared" si="11"/>
        <v>127.2</v>
      </c>
      <c r="L28" s="5">
        <f t="shared" si="11"/>
        <v>127.3</v>
      </c>
      <c r="M28" s="5">
        <f t="shared" si="11"/>
        <v>254.5</v>
      </c>
      <c r="N28" s="5">
        <f t="shared" si="11"/>
        <v>2425.1999999999998</v>
      </c>
      <c r="O28" s="5">
        <f t="shared" si="11"/>
        <v>2398.1999999999998</v>
      </c>
      <c r="P28" s="5">
        <f t="shared" si="11"/>
        <v>4823.3999999999996</v>
      </c>
    </row>
    <row r="29" spans="1:16" x14ac:dyDescent="0.3">
      <c r="A29" t="str">
        <f t="shared" ref="A29" si="12">A8</f>
        <v>25-29</v>
      </c>
      <c r="B29" s="5">
        <f t="shared" ref="B29:P29" si="13">ROUND(B8/1000,1)</f>
        <v>2315.1999999999998</v>
      </c>
      <c r="C29" s="5">
        <f t="shared" si="13"/>
        <v>2271.6</v>
      </c>
      <c r="D29" s="5">
        <f t="shared" si="13"/>
        <v>4586.8</v>
      </c>
      <c r="E29" s="5">
        <f t="shared" si="13"/>
        <v>219.4</v>
      </c>
      <c r="F29" s="5">
        <f t="shared" si="13"/>
        <v>216.3</v>
      </c>
      <c r="G29" s="5">
        <f t="shared" si="13"/>
        <v>435.7</v>
      </c>
      <c r="H29" s="5">
        <f t="shared" si="13"/>
        <v>72.099999999999994</v>
      </c>
      <c r="I29" s="5">
        <f t="shared" si="13"/>
        <v>58.4</v>
      </c>
      <c r="J29" s="5">
        <f t="shared" si="13"/>
        <v>130.6</v>
      </c>
      <c r="K29" s="5">
        <f t="shared" si="13"/>
        <v>133.69999999999999</v>
      </c>
      <c r="L29" s="5">
        <f t="shared" si="13"/>
        <v>134</v>
      </c>
      <c r="M29" s="5">
        <f t="shared" si="13"/>
        <v>267.7</v>
      </c>
      <c r="N29" s="5">
        <f t="shared" si="13"/>
        <v>2740.4</v>
      </c>
      <c r="O29" s="5">
        <f t="shared" si="13"/>
        <v>2680.3</v>
      </c>
      <c r="P29" s="5">
        <f t="shared" si="13"/>
        <v>5420.8</v>
      </c>
    </row>
    <row r="30" spans="1:16" x14ac:dyDescent="0.3">
      <c r="A30" t="str">
        <f t="shared" ref="A30" si="14">A9</f>
        <v>30-34</v>
      </c>
      <c r="B30" s="5">
        <f t="shared" ref="B30:P30" si="15">ROUND(B9/1000,1)</f>
        <v>2412.6</v>
      </c>
      <c r="C30" s="5">
        <f t="shared" si="15"/>
        <v>2356.9</v>
      </c>
      <c r="D30" s="5">
        <f t="shared" si="15"/>
        <v>4769.5</v>
      </c>
      <c r="E30" s="5">
        <f t="shared" si="15"/>
        <v>217</v>
      </c>
      <c r="F30" s="5">
        <f t="shared" si="15"/>
        <v>214.3</v>
      </c>
      <c r="G30" s="5">
        <f t="shared" si="15"/>
        <v>431.3</v>
      </c>
      <c r="H30" s="5">
        <f t="shared" si="15"/>
        <v>80.5</v>
      </c>
      <c r="I30" s="5">
        <f t="shared" si="15"/>
        <v>64.3</v>
      </c>
      <c r="J30" s="5">
        <f t="shared" si="15"/>
        <v>144.80000000000001</v>
      </c>
      <c r="K30" s="5">
        <f t="shared" si="15"/>
        <v>148.5</v>
      </c>
      <c r="L30" s="5">
        <f t="shared" si="15"/>
        <v>147.6</v>
      </c>
      <c r="M30" s="5">
        <f t="shared" si="15"/>
        <v>296.2</v>
      </c>
      <c r="N30" s="5">
        <f t="shared" si="15"/>
        <v>2858.6</v>
      </c>
      <c r="O30" s="5">
        <f t="shared" si="15"/>
        <v>2783.1</v>
      </c>
      <c r="P30" s="5">
        <f t="shared" si="15"/>
        <v>5641.8</v>
      </c>
    </row>
    <row r="31" spans="1:16" x14ac:dyDescent="0.3">
      <c r="A31" t="str">
        <f t="shared" ref="A31" si="16">A10</f>
        <v>35-39</v>
      </c>
      <c r="B31" s="5">
        <f t="shared" ref="B31:P31" si="17">ROUND(B10/1000,1)</f>
        <v>1983</v>
      </c>
      <c r="C31" s="5">
        <f t="shared" si="17"/>
        <v>1979.7</v>
      </c>
      <c r="D31" s="5">
        <f t="shared" si="17"/>
        <v>3962.8</v>
      </c>
      <c r="E31" s="5">
        <f t="shared" si="17"/>
        <v>187.9</v>
      </c>
      <c r="F31" s="5">
        <f t="shared" si="17"/>
        <v>194</v>
      </c>
      <c r="G31" s="5">
        <f t="shared" si="17"/>
        <v>381.9</v>
      </c>
      <c r="H31" s="5">
        <f t="shared" si="17"/>
        <v>79.7</v>
      </c>
      <c r="I31" s="5">
        <f t="shared" si="17"/>
        <v>65</v>
      </c>
      <c r="J31" s="5">
        <f t="shared" si="17"/>
        <v>144.69999999999999</v>
      </c>
      <c r="K31" s="5">
        <f t="shared" si="17"/>
        <v>154</v>
      </c>
      <c r="L31" s="5">
        <f t="shared" si="17"/>
        <v>155</v>
      </c>
      <c r="M31" s="5">
        <f t="shared" si="17"/>
        <v>309</v>
      </c>
      <c r="N31" s="5">
        <f t="shared" si="17"/>
        <v>2404.6</v>
      </c>
      <c r="O31" s="5">
        <f t="shared" si="17"/>
        <v>2393.6999999999998</v>
      </c>
      <c r="P31" s="5">
        <f t="shared" si="17"/>
        <v>4798.3</v>
      </c>
    </row>
    <row r="32" spans="1:16" x14ac:dyDescent="0.3">
      <c r="A32" t="str">
        <f t="shared" ref="A32" si="18">A11</f>
        <v>40-44</v>
      </c>
      <c r="B32" s="5">
        <f t="shared" ref="B32:P32" si="19">ROUND(B11/1000,1)</f>
        <v>1464.4</v>
      </c>
      <c r="C32" s="5">
        <f t="shared" si="19"/>
        <v>1524.6</v>
      </c>
      <c r="D32" s="5">
        <f t="shared" si="19"/>
        <v>2989</v>
      </c>
      <c r="E32" s="5">
        <f t="shared" si="19"/>
        <v>157</v>
      </c>
      <c r="F32" s="5">
        <f t="shared" si="19"/>
        <v>159.69999999999999</v>
      </c>
      <c r="G32" s="5">
        <f t="shared" si="19"/>
        <v>316.60000000000002</v>
      </c>
      <c r="H32" s="5">
        <f t="shared" si="19"/>
        <v>66</v>
      </c>
      <c r="I32" s="5">
        <f t="shared" si="19"/>
        <v>55.9</v>
      </c>
      <c r="J32" s="5">
        <f t="shared" si="19"/>
        <v>121.9</v>
      </c>
      <c r="K32" s="5">
        <f t="shared" si="19"/>
        <v>149.69999999999999</v>
      </c>
      <c r="L32" s="5">
        <f t="shared" si="19"/>
        <v>156.69999999999999</v>
      </c>
      <c r="M32" s="5">
        <f t="shared" si="19"/>
        <v>306.39999999999998</v>
      </c>
      <c r="N32" s="5">
        <f t="shared" si="19"/>
        <v>1837</v>
      </c>
      <c r="O32" s="5">
        <f t="shared" si="19"/>
        <v>1896.9</v>
      </c>
      <c r="P32" s="5">
        <f t="shared" si="19"/>
        <v>3733.9</v>
      </c>
    </row>
    <row r="33" spans="1:16" x14ac:dyDescent="0.3">
      <c r="A33" t="str">
        <f t="shared" ref="A33" si="20">A12</f>
        <v>45-49</v>
      </c>
      <c r="B33" s="5">
        <f t="shared" ref="B33:P33" si="21">ROUND(B12/1000,1)</f>
        <v>1163.5999999999999</v>
      </c>
      <c r="C33" s="5">
        <f t="shared" si="21"/>
        <v>1229.7</v>
      </c>
      <c r="D33" s="5">
        <f t="shared" si="21"/>
        <v>2393.3000000000002</v>
      </c>
      <c r="E33" s="5">
        <f t="shared" si="21"/>
        <v>152</v>
      </c>
      <c r="F33" s="5">
        <f t="shared" si="21"/>
        <v>160.69999999999999</v>
      </c>
      <c r="G33" s="5">
        <f t="shared" si="21"/>
        <v>312.7</v>
      </c>
      <c r="H33" s="5">
        <f t="shared" si="21"/>
        <v>58.2</v>
      </c>
      <c r="I33" s="5">
        <f t="shared" si="21"/>
        <v>52.8</v>
      </c>
      <c r="J33" s="5">
        <f t="shared" si="21"/>
        <v>111</v>
      </c>
      <c r="K33" s="5">
        <f t="shared" si="21"/>
        <v>172.3</v>
      </c>
      <c r="L33" s="5">
        <f t="shared" si="21"/>
        <v>180.4</v>
      </c>
      <c r="M33" s="5">
        <f t="shared" si="21"/>
        <v>352.6</v>
      </c>
      <c r="N33" s="5">
        <f t="shared" si="21"/>
        <v>1546</v>
      </c>
      <c r="O33" s="5">
        <f t="shared" si="21"/>
        <v>1623.6</v>
      </c>
      <c r="P33" s="5">
        <f t="shared" si="21"/>
        <v>3169.6</v>
      </c>
    </row>
    <row r="34" spans="1:16" x14ac:dyDescent="0.3">
      <c r="A34" t="str">
        <f t="shared" ref="A34" si="22">A13</f>
        <v>50-54</v>
      </c>
      <c r="B34" s="5">
        <f t="shared" ref="B34:P34" si="23">ROUND(B13/1000,1)</f>
        <v>826.9</v>
      </c>
      <c r="C34" s="5">
        <f t="shared" si="23"/>
        <v>1007.3</v>
      </c>
      <c r="D34" s="5">
        <f t="shared" si="23"/>
        <v>1834.2</v>
      </c>
      <c r="E34" s="5">
        <f t="shared" si="23"/>
        <v>139.4</v>
      </c>
      <c r="F34" s="5">
        <f t="shared" si="23"/>
        <v>162.80000000000001</v>
      </c>
      <c r="G34" s="5">
        <f t="shared" si="23"/>
        <v>302.2</v>
      </c>
      <c r="H34" s="5">
        <f t="shared" si="23"/>
        <v>48.6</v>
      </c>
      <c r="I34" s="5">
        <f t="shared" si="23"/>
        <v>48.4</v>
      </c>
      <c r="J34" s="5">
        <f t="shared" si="23"/>
        <v>97</v>
      </c>
      <c r="K34" s="5">
        <f t="shared" si="23"/>
        <v>164.3</v>
      </c>
      <c r="L34" s="5">
        <f t="shared" si="23"/>
        <v>173.5</v>
      </c>
      <c r="M34" s="5">
        <f t="shared" si="23"/>
        <v>337.8</v>
      </c>
      <c r="N34" s="5">
        <f t="shared" si="23"/>
        <v>1179.2</v>
      </c>
      <c r="O34" s="5">
        <f t="shared" si="23"/>
        <v>1392</v>
      </c>
      <c r="P34" s="5">
        <f t="shared" si="23"/>
        <v>2571.3000000000002</v>
      </c>
    </row>
    <row r="35" spans="1:16" x14ac:dyDescent="0.3">
      <c r="A35" t="str">
        <f t="shared" ref="A35" si="24">A14</f>
        <v>55-59</v>
      </c>
      <c r="B35" s="5">
        <f t="shared" ref="B35:P35" si="25">ROUND(B14/1000,1)</f>
        <v>657.6</v>
      </c>
      <c r="C35" s="5">
        <f t="shared" si="25"/>
        <v>889.1</v>
      </c>
      <c r="D35" s="5">
        <f t="shared" si="25"/>
        <v>1546.7</v>
      </c>
      <c r="E35" s="5">
        <f t="shared" si="25"/>
        <v>121.9</v>
      </c>
      <c r="F35" s="5">
        <f t="shared" si="25"/>
        <v>143.1</v>
      </c>
      <c r="G35" s="5">
        <f t="shared" si="25"/>
        <v>265</v>
      </c>
      <c r="H35" s="5">
        <f t="shared" si="25"/>
        <v>40.700000000000003</v>
      </c>
      <c r="I35" s="5">
        <f t="shared" si="25"/>
        <v>44.5</v>
      </c>
      <c r="J35" s="5">
        <f t="shared" si="25"/>
        <v>85.2</v>
      </c>
      <c r="K35" s="5">
        <f t="shared" si="25"/>
        <v>150.9</v>
      </c>
      <c r="L35" s="5">
        <f t="shared" si="25"/>
        <v>163.6</v>
      </c>
      <c r="M35" s="5">
        <f t="shared" si="25"/>
        <v>314.39999999999998</v>
      </c>
      <c r="N35" s="5">
        <f t="shared" si="25"/>
        <v>971</v>
      </c>
      <c r="O35" s="5">
        <f t="shared" si="25"/>
        <v>1240.3</v>
      </c>
      <c r="P35" s="5">
        <f t="shared" si="25"/>
        <v>2211.3000000000002</v>
      </c>
    </row>
    <row r="36" spans="1:16" x14ac:dyDescent="0.3">
      <c r="A36" t="str">
        <f t="shared" ref="A36" si="26">A15</f>
        <v>60-64</v>
      </c>
      <c r="B36" s="5">
        <f t="shared" ref="B36:P36" si="27">ROUND(B15/1000,1)</f>
        <v>487</v>
      </c>
      <c r="C36" s="5">
        <f t="shared" si="27"/>
        <v>723.8</v>
      </c>
      <c r="D36" s="5">
        <f t="shared" si="27"/>
        <v>1210.8</v>
      </c>
      <c r="E36" s="5">
        <f t="shared" si="27"/>
        <v>92.2</v>
      </c>
      <c r="F36" s="5">
        <f t="shared" si="27"/>
        <v>115.5</v>
      </c>
      <c r="G36" s="5">
        <f t="shared" si="27"/>
        <v>207.7</v>
      </c>
      <c r="H36" s="5">
        <f t="shared" si="27"/>
        <v>32.799999999999997</v>
      </c>
      <c r="I36" s="5">
        <f t="shared" si="27"/>
        <v>38.299999999999997</v>
      </c>
      <c r="J36" s="5">
        <f t="shared" si="27"/>
        <v>71</v>
      </c>
      <c r="K36" s="5">
        <f t="shared" si="27"/>
        <v>145.9</v>
      </c>
      <c r="L36" s="5">
        <f t="shared" si="27"/>
        <v>160.9</v>
      </c>
      <c r="M36" s="5">
        <f t="shared" si="27"/>
        <v>306.8</v>
      </c>
      <c r="N36" s="5">
        <f t="shared" si="27"/>
        <v>757.9</v>
      </c>
      <c r="O36" s="5">
        <f t="shared" si="27"/>
        <v>1038.5</v>
      </c>
      <c r="P36" s="5">
        <f t="shared" si="27"/>
        <v>1796.3</v>
      </c>
    </row>
    <row r="37" spans="1:16" x14ac:dyDescent="0.3">
      <c r="A37" t="str">
        <f t="shared" ref="A37" si="28">A16</f>
        <v>65-69</v>
      </c>
      <c r="B37" s="5">
        <f t="shared" ref="B37:P37" si="29">ROUND(B16/1000,1)</f>
        <v>351.9</v>
      </c>
      <c r="C37" s="5">
        <f t="shared" si="29"/>
        <v>566.70000000000005</v>
      </c>
      <c r="D37" s="5">
        <f t="shared" si="29"/>
        <v>918.6</v>
      </c>
      <c r="E37" s="5">
        <f t="shared" si="29"/>
        <v>62.9</v>
      </c>
      <c r="F37" s="5">
        <f t="shared" si="29"/>
        <v>88.1</v>
      </c>
      <c r="G37" s="5">
        <f t="shared" si="29"/>
        <v>150.9</v>
      </c>
      <c r="H37" s="5">
        <f t="shared" si="29"/>
        <v>25.4</v>
      </c>
      <c r="I37" s="5">
        <f t="shared" si="29"/>
        <v>32.4</v>
      </c>
      <c r="J37" s="5">
        <f t="shared" si="29"/>
        <v>57.8</v>
      </c>
      <c r="K37" s="5">
        <f t="shared" si="29"/>
        <v>131.6</v>
      </c>
      <c r="L37" s="5">
        <f t="shared" si="29"/>
        <v>149.69999999999999</v>
      </c>
      <c r="M37" s="5">
        <f t="shared" si="29"/>
        <v>281.3</v>
      </c>
      <c r="N37" s="5">
        <f t="shared" si="29"/>
        <v>571.79999999999995</v>
      </c>
      <c r="O37" s="5">
        <f t="shared" si="29"/>
        <v>836.8</v>
      </c>
      <c r="P37" s="5">
        <f t="shared" si="29"/>
        <v>1408.7</v>
      </c>
    </row>
    <row r="38" spans="1:16" x14ac:dyDescent="0.3">
      <c r="A38" t="str">
        <f t="shared" ref="A38" si="30">A17</f>
        <v>70-74</v>
      </c>
      <c r="B38" s="5">
        <f t="shared" ref="B38:P38" si="31">ROUND(B17/1000,1)</f>
        <v>218.1</v>
      </c>
      <c r="C38" s="5">
        <f t="shared" si="31"/>
        <v>401</v>
      </c>
      <c r="D38" s="5">
        <f t="shared" si="31"/>
        <v>619.1</v>
      </c>
      <c r="E38" s="5">
        <f t="shared" si="31"/>
        <v>37.6</v>
      </c>
      <c r="F38" s="5">
        <f t="shared" si="31"/>
        <v>59.6</v>
      </c>
      <c r="G38" s="5">
        <f t="shared" si="31"/>
        <v>97.1</v>
      </c>
      <c r="H38" s="5">
        <f t="shared" si="31"/>
        <v>17.100000000000001</v>
      </c>
      <c r="I38" s="5">
        <f t="shared" si="31"/>
        <v>25.1</v>
      </c>
      <c r="J38" s="5">
        <f t="shared" si="31"/>
        <v>42.3</v>
      </c>
      <c r="K38" s="5">
        <f t="shared" si="31"/>
        <v>115.2</v>
      </c>
      <c r="L38" s="5">
        <f t="shared" si="31"/>
        <v>133.5</v>
      </c>
      <c r="M38" s="5">
        <f t="shared" si="31"/>
        <v>248.7</v>
      </c>
      <c r="N38" s="5">
        <f t="shared" si="31"/>
        <v>388</v>
      </c>
      <c r="O38" s="5">
        <f t="shared" si="31"/>
        <v>619.20000000000005</v>
      </c>
      <c r="P38" s="5">
        <f t="shared" si="31"/>
        <v>1007.2</v>
      </c>
    </row>
    <row r="39" spans="1:16" x14ac:dyDescent="0.3">
      <c r="A39" t="str">
        <f t="shared" ref="A39" si="32">A18</f>
        <v>75-79</v>
      </c>
      <c r="B39" s="5">
        <f t="shared" ref="B39:P39" si="33">ROUND(B18/1000,1)</f>
        <v>119.5</v>
      </c>
      <c r="C39" s="5">
        <f t="shared" si="33"/>
        <v>246</v>
      </c>
      <c r="D39" s="5">
        <f t="shared" si="33"/>
        <v>365.4</v>
      </c>
      <c r="E39" s="5">
        <f t="shared" si="33"/>
        <v>20</v>
      </c>
      <c r="F39" s="5">
        <f t="shared" si="33"/>
        <v>36.799999999999997</v>
      </c>
      <c r="G39" s="5">
        <f t="shared" si="33"/>
        <v>56.8</v>
      </c>
      <c r="H39" s="5">
        <f t="shared" si="33"/>
        <v>9.8000000000000007</v>
      </c>
      <c r="I39" s="5">
        <f t="shared" si="33"/>
        <v>16.899999999999999</v>
      </c>
      <c r="J39" s="5">
        <f t="shared" si="33"/>
        <v>26.7</v>
      </c>
      <c r="K39" s="5">
        <f t="shared" si="33"/>
        <v>84.3</v>
      </c>
      <c r="L39" s="5">
        <f t="shared" si="33"/>
        <v>103.8</v>
      </c>
      <c r="M39" s="5">
        <f t="shared" si="33"/>
        <v>188.1</v>
      </c>
      <c r="N39" s="5">
        <f t="shared" si="33"/>
        <v>233.6</v>
      </c>
      <c r="O39" s="5">
        <f t="shared" si="33"/>
        <v>403.5</v>
      </c>
      <c r="P39" s="5">
        <f t="shared" si="33"/>
        <v>637.1</v>
      </c>
    </row>
    <row r="40" spans="1:16" x14ac:dyDescent="0.3">
      <c r="A40" t="str">
        <f t="shared" ref="A40" si="34">A19</f>
        <v>80+</v>
      </c>
      <c r="B40" s="5">
        <f t="shared" ref="B40:P40" si="35">ROUND(B19/1000,1)</f>
        <v>77.099999999999994</v>
      </c>
      <c r="C40" s="5">
        <f t="shared" si="35"/>
        <v>200</v>
      </c>
      <c r="D40" s="5">
        <f t="shared" si="35"/>
        <v>277</v>
      </c>
      <c r="E40" s="5">
        <f t="shared" si="35"/>
        <v>13</v>
      </c>
      <c r="F40" s="5">
        <f t="shared" si="35"/>
        <v>34</v>
      </c>
      <c r="G40" s="5">
        <f t="shared" si="35"/>
        <v>47</v>
      </c>
      <c r="H40" s="5">
        <f t="shared" si="35"/>
        <v>6.7</v>
      </c>
      <c r="I40" s="5">
        <f t="shared" si="35"/>
        <v>16.5</v>
      </c>
      <c r="J40" s="5">
        <f t="shared" si="35"/>
        <v>23.1</v>
      </c>
      <c r="K40" s="5">
        <f t="shared" si="35"/>
        <v>89.5</v>
      </c>
      <c r="L40" s="5">
        <f t="shared" si="35"/>
        <v>140.6</v>
      </c>
      <c r="M40" s="5">
        <f t="shared" si="35"/>
        <v>230.1</v>
      </c>
      <c r="N40" s="5">
        <f t="shared" si="35"/>
        <v>186.2</v>
      </c>
      <c r="O40" s="5">
        <f t="shared" si="35"/>
        <v>391</v>
      </c>
      <c r="P40" s="5">
        <f t="shared" si="35"/>
        <v>577.29999999999995</v>
      </c>
    </row>
    <row r="41" spans="1:16" x14ac:dyDescent="0.3">
      <c r="A41">
        <f t="shared" ref="A41" si="36">A20</f>
        <v>0</v>
      </c>
      <c r="B41" s="5">
        <f t="shared" ref="B41:P41" si="37">(B20/1000)</f>
        <v>23519.473999999998</v>
      </c>
      <c r="C41" s="5">
        <f t="shared" si="37"/>
        <v>24634.253000000001</v>
      </c>
      <c r="D41" s="5">
        <f t="shared" si="37"/>
        <v>48153.726999999999</v>
      </c>
      <c r="E41" s="5">
        <f t="shared" si="37"/>
        <v>2555.2040000000002</v>
      </c>
      <c r="F41" s="5">
        <f t="shared" si="37"/>
        <v>2692.5360000000001</v>
      </c>
      <c r="G41" s="5">
        <f t="shared" si="37"/>
        <v>5247.74</v>
      </c>
      <c r="H41" s="5">
        <f t="shared" si="37"/>
        <v>787.66200000000003</v>
      </c>
      <c r="I41" s="5">
        <f t="shared" si="37"/>
        <v>753.45100000000002</v>
      </c>
      <c r="J41" s="5">
        <f t="shared" si="37"/>
        <v>1541.1130000000001</v>
      </c>
      <c r="K41" s="5">
        <f t="shared" si="37"/>
        <v>2266.5349999999999</v>
      </c>
      <c r="L41" s="5">
        <f t="shared" si="37"/>
        <v>2413.2350000000001</v>
      </c>
      <c r="M41" s="5">
        <f t="shared" si="37"/>
        <v>4679.7700000000004</v>
      </c>
      <c r="N41" s="5">
        <f t="shared" si="37"/>
        <v>29128.875</v>
      </c>
      <c r="O41" s="5">
        <f t="shared" si="37"/>
        <v>30493.474999999999</v>
      </c>
      <c r="P41" s="5">
        <f t="shared" si="37"/>
        <v>59622.35</v>
      </c>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MYPE by pop grp and sex</vt:lpstr>
      <vt:lpstr>Assumption of LE withoutHIV&amp;TFR</vt:lpstr>
      <vt:lpstr>MYPE by province</vt:lpstr>
      <vt:lpstr>International Net migration</vt:lpstr>
      <vt:lpstr>Mortality Indicators over time</vt:lpstr>
      <vt:lpstr>Births and deaths over time</vt:lpstr>
      <vt:lpstr>HIV Estimates over time</vt:lpstr>
      <vt:lpstr>Rate of Growth by age grp</vt:lpstr>
      <vt:lpstr>MYPE by pop grp age and sex</vt:lpstr>
      <vt:lpstr>inter provincial migration</vt:lpstr>
      <vt:lpstr>% distribution of prov overtime</vt:lpstr>
      <vt:lpstr>Povincial est by age and sex</vt:lpstr>
      <vt:lpstr>TFR by Province</vt:lpstr>
      <vt:lpstr>LE by gender and prov</vt:lpstr>
      <vt:lpstr>%children over time within prov</vt:lpstr>
      <vt:lpstr>%elderly overtime within prov</vt:lpstr>
      <vt:lpstr>Sheet1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Chantal Munthree</dc:creator>
  <cp:lastModifiedBy>Chantal Munthree</cp:lastModifiedBy>
  <cp:lastPrinted>2019-07-10T11:39:32Z</cp:lastPrinted>
  <dcterms:created xsi:type="dcterms:W3CDTF">2015-07-01T08:45:04Z</dcterms:created>
  <dcterms:modified xsi:type="dcterms:W3CDTF">2020-07-08T11:13:50Z</dcterms:modified>
</cp:coreProperties>
</file>